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4940" windowHeight="8670" activeTab="0"/>
  </bookViews>
  <sheets>
    <sheet name="astro2008" sheetId="1" r:id="rId1"/>
    <sheet name="статОш08" sheetId="2" r:id="rId2"/>
    <sheet name="статОтв08" sheetId="3" r:id="rId3"/>
    <sheet name="Д_динамика2" sheetId="4" r:id="rId4"/>
  </sheets>
  <externalReferences>
    <externalReference r:id="rId7"/>
    <externalReference r:id="rId8"/>
  </externalReferences>
  <definedNames>
    <definedName name="_Key1" hidden="1">'[1]mnenie_old'!#REF!</definedName>
    <definedName name="_Order1" hidden="1">255</definedName>
    <definedName name="_Sort" hidden="1">'[1]mnenie_old'!#REF!</definedName>
    <definedName name="_xlnm._FilterDatabase" localSheetId="0" hidden="1">'astro2008'!$A$1:$Q$166</definedName>
    <definedName name="_xlnm.Print_Titles" localSheetId="0">'astro2008'!$1:$1</definedName>
    <definedName name="_xlnm.Print_Area" localSheetId="0">'astro2008'!$A$1:$P$165</definedName>
  </definedNames>
  <calcPr fullCalcOnLoad="1"/>
</workbook>
</file>

<file path=xl/comments1.xml><?xml version="1.0" encoding="utf-8"?>
<comments xmlns="http://schemas.openxmlformats.org/spreadsheetml/2006/main">
  <authors>
    <author>mez</author>
  </authors>
  <commentList>
    <comment ref="K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17.04.08 тест "Физика Вселенной", % правильных ответов</t>
        </r>
      </text>
    </comment>
    <comment ref="G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21.02.08 входной тест "Строение Вселенной", процент правильных ответов</t>
        </r>
      </text>
    </comment>
    <comment ref="H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20.03.08 тест "Строение Вселенной", количество правильных ответов
</t>
        </r>
      </text>
    </comment>
    <comment ref="I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20.03.08 тест "Строение Вселенной", % правильных ответов</t>
        </r>
      </text>
    </comment>
    <comment ref="J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17.04.08 тест "Физика Вселенной", количество правильных ответов</t>
        </r>
      </text>
    </comment>
    <comment ref="F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21.02.08 входной тест "Строение Вселенной", количество правильных ответов
</t>
        </r>
      </text>
    </comment>
    <comment ref="M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переписка, вопросы, свои соображения и т.п.</t>
        </r>
      </text>
    </comment>
    <comment ref="F1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указаны все ответы верно, а на последний  вопрос - нет ответа?</t>
        </r>
      </text>
    </comment>
    <comment ref="D5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E5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фото 06032008
27032008 - ожидание Плесецка</t>
        </r>
      </text>
    </comment>
    <comment ref="D2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D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</t>
        </r>
      </text>
    </comment>
    <comment ref="D5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D6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D3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D3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Ir7 11032008
Ir42 24032008</t>
        </r>
      </text>
    </comment>
    <comment ref="D13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D15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D8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Ir96 29022008
Ir42 24032008</t>
        </r>
      </text>
    </comment>
    <comment ref="D12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06032008 - индивидуально
Ir7 11032008
Ir42 24032008</t>
        </r>
      </text>
    </comment>
    <comment ref="D2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</t>
        </r>
      </text>
    </comment>
    <comment ref="D12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</t>
        </r>
      </text>
    </comment>
    <comment ref="D11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Ir96 29022008
Ir29 06032008
Ir7 11032008</t>
        </r>
      </text>
    </comment>
    <comment ref="E12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фото и видео 11032008 ir7</t>
        </r>
      </text>
    </comment>
    <comment ref="I12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исправленный ответ зачтен как 0,5</t>
        </r>
      </text>
    </comment>
    <comment ref="D13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Ir29 06032008
Ir42 24032008</t>
        </r>
      </text>
    </comment>
    <comment ref="D6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D6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E6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27032008 - ожидание запуска из Плесецка (пасмурно)</t>
        </r>
      </text>
    </comment>
    <comment ref="E5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27032008 - ожидание запуска из Плесецка (пасмурно), фото</t>
        </r>
      </text>
    </comment>
    <comment ref="E3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27032008 - ожидание запуска из Плесецка (пасмурно), фото </t>
        </r>
      </text>
    </comment>
    <comment ref="E3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27032008 - ожидание запуска из Плесецка (пасмурно)</t>
        </r>
      </text>
    </comment>
    <comment ref="M5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SkyMap vs GoogleSky
1:0</t>
        </r>
      </text>
    </comment>
    <comment ref="M9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SkyMap vs GoogleSky
0:1</t>
        </r>
      </text>
    </comment>
    <comment ref="M1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SkyMap vs GoogleSky
1:0</t>
        </r>
      </text>
    </comment>
    <comment ref="D9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D11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D10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M15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к Солнечному затмению 1.08.2008</t>
        </r>
      </text>
    </comment>
    <comment ref="D5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M6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АЯ Рабочеостровск</t>
        </r>
      </text>
    </comment>
    <comment ref="D9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Ir83 29032008
индивидуально</t>
        </r>
      </text>
    </comment>
    <comment ref="D12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M3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фотозагадка - кайт </t>
        </r>
      </text>
    </comment>
    <comment ref="D1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Ir10 21032008
Ir42 24032008
Ir83 29032008
Ir81 29032008
индивидуально?</t>
        </r>
      </text>
    </comment>
    <comment ref="D7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J1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 учетом к-та х2</t>
        </r>
      </text>
    </comment>
    <comment ref="J2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10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6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6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5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3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5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3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6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2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5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12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15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7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8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13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13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3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</t>
        </r>
      </text>
    </comment>
    <comment ref="J12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 - лист теста не вернулся?</t>
        </r>
      </text>
    </comment>
    <comment ref="J12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вопрос 5 (магнитное поле Земли и Юпитера) зачтен на основании статистического контроля и 2-х письменных протестов - лист теста не вернулся?</t>
        </r>
      </text>
    </comment>
    <comment ref="D9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Ir42 24032008</t>
        </r>
      </text>
    </comment>
    <comment ref="N9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5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3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3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7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4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4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6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6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63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7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16.05.2008</t>
        </r>
      </text>
    </comment>
    <comment ref="N14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тест ФВ 16.05.2008 не сдан, слепая карта 17.06.08 зачтена, тест 18.06.08 зачтен, + модель солнечной активности</t>
        </r>
      </text>
    </comment>
    <comment ref="P14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18062008</t>
        </r>
      </text>
    </comment>
    <comment ref="N1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3.07.2008</t>
        </r>
      </text>
    </comment>
    <comment ref="O1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3.07.2008</t>
        </r>
      </text>
    </comment>
    <comment ref="P1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сдано 3.07.2008</t>
        </r>
      </text>
    </comment>
  </commentList>
</comments>
</file>

<file path=xl/sharedStrings.xml><?xml version="1.0" encoding="utf-8"?>
<sst xmlns="http://schemas.openxmlformats.org/spreadsheetml/2006/main" count="755" uniqueCount="211">
  <si>
    <t>0460025</t>
  </si>
  <si>
    <t>0460024</t>
  </si>
  <si>
    <t>020302</t>
  </si>
  <si>
    <t>0420005</t>
  </si>
  <si>
    <t>0420079</t>
  </si>
  <si>
    <t>0420604</t>
  </si>
  <si>
    <t>0420125</t>
  </si>
  <si>
    <t>0460395</t>
  </si>
  <si>
    <t>0420040</t>
  </si>
  <si>
    <t>21404</t>
  </si>
  <si>
    <t>0420106</t>
  </si>
  <si>
    <t>0420056</t>
  </si>
  <si>
    <t>04200201</t>
  </si>
  <si>
    <t>0460007</t>
  </si>
  <si>
    <t>0420145</t>
  </si>
  <si>
    <t>0420004</t>
  </si>
  <si>
    <t>0420124</t>
  </si>
  <si>
    <t>0420024</t>
  </si>
  <si>
    <t>0420172</t>
  </si>
  <si>
    <t>0420126</t>
  </si>
  <si>
    <t>420038</t>
  </si>
  <si>
    <t>0420105</t>
  </si>
  <si>
    <t>4200031</t>
  </si>
  <si>
    <t>0420080</t>
  </si>
  <si>
    <t>0420301</t>
  </si>
  <si>
    <t>0420153</t>
  </si>
  <si>
    <t>0420065</t>
  </si>
  <si>
    <t>0460015</t>
  </si>
  <si>
    <t>0420112</t>
  </si>
  <si>
    <t>0420059</t>
  </si>
  <si>
    <t>0420055</t>
  </si>
  <si>
    <t>0420039</t>
  </si>
  <si>
    <t>0420154</t>
  </si>
  <si>
    <t>0420010</t>
  </si>
  <si>
    <t>0420042</t>
  </si>
  <si>
    <t>420037</t>
  </si>
  <si>
    <t>0420089</t>
  </si>
  <si>
    <t>0420014</t>
  </si>
  <si>
    <t>0460014</t>
  </si>
  <si>
    <t>0420017</t>
  </si>
  <si>
    <t>0420116</t>
  </si>
  <si>
    <t>0420091</t>
  </si>
  <si>
    <t>0420067</t>
  </si>
  <si>
    <t>0420160</t>
  </si>
  <si>
    <t>0420064</t>
  </si>
  <si>
    <t>0420161</t>
  </si>
  <si>
    <t>0420046</t>
  </si>
  <si>
    <t>0420115</t>
  </si>
  <si>
    <t>0420013</t>
  </si>
  <si>
    <t>04200321</t>
  </si>
  <si>
    <t>04200251</t>
  </si>
  <si>
    <t>0420119</t>
  </si>
  <si>
    <t>0420032</t>
  </si>
  <si>
    <t>0420118</t>
  </si>
  <si>
    <t>0420159</t>
  </si>
  <si>
    <t>0220010</t>
  </si>
  <si>
    <t>04200121</t>
  </si>
  <si>
    <t>0420092</t>
  </si>
  <si>
    <t>0420047</t>
  </si>
  <si>
    <t>0420022</t>
  </si>
  <si>
    <t>0420142</t>
  </si>
  <si>
    <t>04200231</t>
  </si>
  <si>
    <t>0420109</t>
  </si>
  <si>
    <t>0420111</t>
  </si>
  <si>
    <t>0420097</t>
  </si>
  <si>
    <t>0420084</t>
  </si>
  <si>
    <t>0420026</t>
  </si>
  <si>
    <t>0321046</t>
  </si>
  <si>
    <t>0420141</t>
  </si>
  <si>
    <t>0320155</t>
  </si>
  <si>
    <t>0420138</t>
  </si>
  <si>
    <t>0420139</t>
  </si>
  <si>
    <t>0420052</t>
  </si>
  <si>
    <t>0420029</t>
  </si>
  <si>
    <t>0420036</t>
  </si>
  <si>
    <t>0420100</t>
  </si>
  <si>
    <t>0420085</t>
  </si>
  <si>
    <t>420034</t>
  </si>
  <si>
    <t>0460004</t>
  </si>
  <si>
    <t>0420076</t>
  </si>
  <si>
    <t>0420003</t>
  </si>
  <si>
    <t>0620307</t>
  </si>
  <si>
    <t>0520307</t>
  </si>
  <si>
    <t>0420001</t>
  </si>
  <si>
    <t>0460002</t>
  </si>
  <si>
    <t>0460008</t>
  </si>
  <si>
    <t>0420107</t>
  </si>
  <si>
    <t>0420006</t>
  </si>
  <si>
    <t>0420133</t>
  </si>
  <si>
    <t>0420608</t>
  </si>
  <si>
    <t>0420134</t>
  </si>
  <si>
    <t>0520315</t>
  </si>
  <si>
    <t>0420074</t>
  </si>
  <si>
    <t>0420102</t>
  </si>
  <si>
    <t>0420071</t>
  </si>
  <si>
    <t>0460022</t>
  </si>
  <si>
    <t>0460005</t>
  </si>
  <si>
    <t>0420021</t>
  </si>
  <si>
    <t>0420057</t>
  </si>
  <si>
    <t>0420035</t>
  </si>
  <si>
    <t>0420101</t>
  </si>
  <si>
    <t>0460009</t>
  </si>
  <si>
    <t>0420233</t>
  </si>
  <si>
    <t>0420019</t>
  </si>
  <si>
    <t>0420120</t>
  </si>
  <si>
    <t>0420122</t>
  </si>
  <si>
    <t>0420070</t>
  </si>
  <si>
    <t>0420168</t>
  </si>
  <si>
    <t>0420166</t>
  </si>
  <si>
    <t>0420157</t>
  </si>
  <si>
    <t>0420117</t>
  </si>
  <si>
    <t>0420094</t>
  </si>
  <si>
    <t>0420095</t>
  </si>
  <si>
    <t>0420164</t>
  </si>
  <si>
    <t>0420121</t>
  </si>
  <si>
    <t>0420167</t>
  </si>
  <si>
    <t>0420018</t>
  </si>
  <si>
    <t>0460019</t>
  </si>
  <si>
    <t>0420606</t>
  </si>
  <si>
    <t>0420054</t>
  </si>
  <si>
    <t>0420607</t>
  </si>
  <si>
    <t>0420601</t>
  </si>
  <si>
    <t>0420048</t>
  </si>
  <si>
    <t>0420165</t>
  </si>
  <si>
    <t>0460017</t>
  </si>
  <si>
    <t>0420090</t>
  </si>
  <si>
    <t>0420151</t>
  </si>
  <si>
    <t>0420103</t>
  </si>
  <si>
    <t>0420063</t>
  </si>
  <si>
    <t>0420066</t>
  </si>
  <si>
    <t>0460016</t>
  </si>
  <si>
    <t>0420104</t>
  </si>
  <si>
    <t>0460012</t>
  </si>
  <si>
    <t>04200071</t>
  </si>
  <si>
    <t>0420148</t>
  </si>
  <si>
    <t>0420129</t>
  </si>
  <si>
    <t>0420078</t>
  </si>
  <si>
    <t>0320107</t>
  </si>
  <si>
    <t>0420030</t>
  </si>
  <si>
    <t>0420061</t>
  </si>
  <si>
    <t>0420128</t>
  </si>
  <si>
    <t>0420038</t>
  </si>
  <si>
    <t>0420306</t>
  </si>
  <si>
    <t>0420031</t>
  </si>
  <si>
    <t>0420113</t>
  </si>
  <si>
    <t>04200301</t>
  </si>
  <si>
    <t>0420087</t>
  </si>
  <si>
    <t>4200361</t>
  </si>
  <si>
    <t>0420041</t>
  </si>
  <si>
    <t>0420152</t>
  </si>
  <si>
    <t>0420086</t>
  </si>
  <si>
    <t>0420136</t>
  </si>
  <si>
    <t>0460010</t>
  </si>
  <si>
    <t>REGNOM</t>
  </si>
  <si>
    <t>SPECIALN</t>
  </si>
  <si>
    <t>GRUPPA</t>
  </si>
  <si>
    <t>Iridium</t>
  </si>
  <si>
    <t>Наблюдения</t>
  </si>
  <si>
    <t>тест_СВвх</t>
  </si>
  <si>
    <t>тест_ФВ%</t>
  </si>
  <si>
    <t>тест_итог</t>
  </si>
  <si>
    <t>активность</t>
  </si>
  <si>
    <t>010701</t>
  </si>
  <si>
    <t>21401</t>
  </si>
  <si>
    <t>230102</t>
  </si>
  <si>
    <t>21402</t>
  </si>
  <si>
    <t>210101</t>
  </si>
  <si>
    <t>21403</t>
  </si>
  <si>
    <t>21405</t>
  </si>
  <si>
    <t>200106</t>
  </si>
  <si>
    <t>21406</t>
  </si>
  <si>
    <t>130403</t>
  </si>
  <si>
    <t>21407</t>
  </si>
  <si>
    <t>020301</t>
  </si>
  <si>
    <t>21408</t>
  </si>
  <si>
    <t>140106</t>
  </si>
  <si>
    <t>21410</t>
  </si>
  <si>
    <t>тест_СВ</t>
  </si>
  <si>
    <t>тест_СВ%</t>
  </si>
  <si>
    <t>тест_ФВ</t>
  </si>
  <si>
    <t>в зачетку</t>
  </si>
  <si>
    <t>0320139</t>
  </si>
  <si>
    <t>0320140</t>
  </si>
  <si>
    <t>0320104</t>
  </si>
  <si>
    <t>0320006</t>
  </si>
  <si>
    <t>0320046</t>
  </si>
  <si>
    <t>0220135</t>
  </si>
  <si>
    <t>0220206</t>
  </si>
  <si>
    <t>0220036</t>
  </si>
  <si>
    <t>0220145</t>
  </si>
  <si>
    <t>0220156</t>
  </si>
  <si>
    <t>0320133</t>
  </si>
  <si>
    <t>в ведомость</t>
  </si>
  <si>
    <t>+</t>
  </si>
  <si>
    <t>0580050</t>
  </si>
  <si>
    <t>81302</t>
  </si>
  <si>
    <t xml:space="preserve"> </t>
  </si>
  <si>
    <t>решение_15052008</t>
  </si>
  <si>
    <t>автомат</t>
  </si>
  <si>
    <t>тестФВ, слепая карта, механизмы СА</t>
  </si>
  <si>
    <t>слепая карта</t>
  </si>
  <si>
    <t>тестФВ, слепая карта</t>
  </si>
  <si>
    <t>++</t>
  </si>
  <si>
    <t>++++</t>
  </si>
  <si>
    <t>+++</t>
  </si>
  <si>
    <t>тестФВ, механизмы СА</t>
  </si>
  <si>
    <t>тестФВ</t>
  </si>
  <si>
    <t>index</t>
  </si>
  <si>
    <t>зачтено</t>
  </si>
  <si>
    <t>в/с</t>
  </si>
  <si>
    <t>тестФВ, механизмы СА, карта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</si>
</sst>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.0%"/>
    <numFmt numFmtId="174" formatCode="0.0"/>
    <numFmt numFmtId="175" formatCode="0.0000"/>
    <numFmt numFmtId="176" formatCode="0.00000"/>
    <numFmt numFmtId="177" formatCode="0.000"/>
    <numFmt numFmtId="178" formatCode="0_)"/>
    <numFmt numFmtId="179" formatCode="0.0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 Cyr"/>
      <family val="0"/>
    </font>
    <font>
      <b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b/>
      <sz val="10.5"/>
      <color indexed="10"/>
      <name val="Arial Cyr"/>
      <family val="0"/>
    </font>
    <font>
      <b/>
      <sz val="11.5"/>
      <name val="Arial Cyr"/>
      <family val="0"/>
    </font>
    <font>
      <sz val="9.5"/>
      <name val="Arial Cyr"/>
      <family val="0"/>
    </font>
    <font>
      <b/>
      <sz val="9.5"/>
      <name val="Arial Cyr"/>
      <family val="0"/>
    </font>
    <font>
      <sz val="8.75"/>
      <name val="Arial"/>
      <family val="2"/>
    </font>
    <font>
      <b/>
      <sz val="11.75"/>
      <name val="Arial Cyr"/>
      <family val="0"/>
    </font>
    <font>
      <b/>
      <sz val="9.25"/>
      <name val="Arial Cyr"/>
      <family val="0"/>
    </font>
    <font>
      <sz val="9.75"/>
      <name val="Arial Cyr"/>
      <family val="0"/>
    </font>
    <font>
      <b/>
      <sz val="8.75"/>
      <name val="Arial Cyr"/>
      <family val="0"/>
    </font>
    <font>
      <sz val="9.25"/>
      <name val="Arial Cyr"/>
      <family val="0"/>
    </font>
    <font>
      <b/>
      <sz val="11"/>
      <name val="Arial Cyr"/>
      <family val="0"/>
    </font>
    <font>
      <sz val="13.75"/>
      <color indexed="10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color indexed="12"/>
      <name val="Arial Cyr"/>
      <family val="0"/>
    </font>
    <font>
      <sz val="13.75"/>
      <color indexed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color indexed="12"/>
      <name val="Arial Cyr"/>
      <family val="0"/>
    </font>
    <font>
      <b/>
      <i/>
      <sz val="8"/>
      <color indexed="10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 quotePrefix="1">
      <alignment horizontal="center"/>
    </xf>
    <xf numFmtId="173" fontId="0" fillId="0" borderId="1" xfId="0" applyNumberFormat="1" applyBorder="1" applyAlignment="1">
      <alignment/>
    </xf>
    <xf numFmtId="0" fontId="10" fillId="0" borderId="1" xfId="0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quotePrefix="1">
      <alignment horizontal="center"/>
    </xf>
    <xf numFmtId="17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173" fontId="5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8" fillId="0" borderId="1" xfId="0" applyFont="1" applyBorder="1" applyAlignment="1" quotePrefix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22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13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Alignment="1">
      <alignment/>
    </xf>
    <xf numFmtId="0" fontId="35" fillId="0" borderId="2" xfId="0" applyFont="1" applyBorder="1" applyAlignment="1">
      <alignment/>
    </xf>
    <xf numFmtId="173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/>
    </xf>
    <xf numFmtId="0" fontId="35" fillId="0" borderId="1" xfId="0" applyFont="1" applyBorder="1" applyAlignment="1">
      <alignment/>
    </xf>
    <xf numFmtId="0" fontId="3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173" fontId="0" fillId="0" borderId="0" xfId="0" applyNumberFormat="1" applyBorder="1" applyAlignment="1">
      <alignment/>
    </xf>
    <xf numFmtId="0" fontId="3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35" fillId="0" borderId="4" xfId="0" applyFont="1" applyBorder="1" applyAlignment="1">
      <alignment/>
    </xf>
    <xf numFmtId="173" fontId="5" fillId="0" borderId="4" xfId="0" applyNumberFormat="1" applyFont="1" applyBorder="1" applyAlignment="1">
      <alignment/>
    </xf>
    <xf numFmtId="0" fontId="14" fillId="0" borderId="4" xfId="0" applyFont="1" applyBorder="1" applyAlignment="1" quotePrefix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4" xfId="0" applyFont="1" applyBorder="1" applyAlignment="1">
      <alignment/>
    </xf>
    <xf numFmtId="173" fontId="0" fillId="0" borderId="4" xfId="0" applyNumberFormat="1" applyBorder="1" applyAlignment="1">
      <alignment/>
    </xf>
    <xf numFmtId="0" fontId="9" fillId="0" borderId="4" xfId="0" applyFont="1" applyBorder="1" applyAlignment="1" quotePrefix="1">
      <alignment horizontal="center"/>
    </xf>
    <xf numFmtId="0" fontId="10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/>
    </xf>
    <xf numFmtId="173" fontId="36" fillId="0" borderId="4" xfId="0" applyNumberFormat="1" applyFon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0" fontId="28" fillId="0" borderId="4" xfId="0" applyFont="1" applyBorder="1" applyAlignment="1" quotePrefix="1">
      <alignment horizontal="center"/>
    </xf>
    <xf numFmtId="0" fontId="13" fillId="0" borderId="4" xfId="0" applyFont="1" applyBorder="1" applyAlignment="1" quotePrefix="1">
      <alignment horizontal="center"/>
    </xf>
    <xf numFmtId="0" fontId="36" fillId="0" borderId="2" xfId="0" applyFont="1" applyBorder="1" applyAlignment="1">
      <alignment/>
    </xf>
    <xf numFmtId="0" fontId="9" fillId="0" borderId="2" xfId="0" applyFont="1" applyBorder="1" applyAlignment="1" quotePrefix="1">
      <alignment horizontal="center"/>
    </xf>
    <xf numFmtId="9" fontId="0" fillId="0" borderId="2" xfId="0" applyNumberFormat="1" applyBorder="1" applyAlignment="1">
      <alignment/>
    </xf>
    <xf numFmtId="0" fontId="10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14" fillId="0" borderId="2" xfId="0" applyFont="1" applyBorder="1" applyAlignment="1" quotePrefix="1">
      <alignment horizontal="center"/>
    </xf>
    <xf numFmtId="0" fontId="13" fillId="0" borderId="2" xfId="0" applyFont="1" applyBorder="1" applyAlignment="1" quotePrefix="1">
      <alignment horizontal="center"/>
    </xf>
    <xf numFmtId="0" fontId="35" fillId="0" borderId="0" xfId="0" applyFont="1" applyBorder="1" applyAlignment="1">
      <alignment/>
    </xf>
    <xf numFmtId="0" fontId="14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8" fillId="0" borderId="2" xfId="0" applyFont="1" applyBorder="1" applyAlignment="1" quotePrefix="1">
      <alignment horizontal="center"/>
    </xf>
    <xf numFmtId="173" fontId="36" fillId="0" borderId="2" xfId="0" applyNumberFormat="1" applyFon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0" fontId="29" fillId="0" borderId="2" xfId="22" applyFont="1" applyBorder="1" applyAlignment="1">
      <alignment horizontal="center"/>
    </xf>
    <xf numFmtId="49" fontId="26" fillId="0" borderId="3" xfId="0" applyNumberFormat="1" applyFont="1" applyBorder="1" applyAlignment="1">
      <alignment/>
    </xf>
    <xf numFmtId="0" fontId="26" fillId="0" borderId="3" xfId="0" applyFont="1" applyBorder="1" applyAlignment="1">
      <alignment/>
    </xf>
    <xf numFmtId="0" fontId="27" fillId="0" borderId="3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5" fillId="2" borderId="3" xfId="0" applyNumberFormat="1" applyFont="1" applyFill="1" applyBorder="1" applyAlignment="1">
      <alignment/>
    </xf>
    <xf numFmtId="49" fontId="5" fillId="3" borderId="3" xfId="0" applyNumberFormat="1" applyFont="1" applyFill="1" applyBorder="1" applyAlignment="1">
      <alignment/>
    </xf>
    <xf numFmtId="0" fontId="33" fillId="0" borderId="3" xfId="0" applyFont="1" applyBorder="1" applyAlignment="1">
      <alignment horizontal="center"/>
    </xf>
    <xf numFmtId="173" fontId="5" fillId="0" borderId="3" xfId="0" applyNumberFormat="1" applyFont="1" applyBorder="1" applyAlignment="1">
      <alignment/>
    </xf>
    <xf numFmtId="9" fontId="5" fillId="0" borderId="3" xfId="0" applyNumberFormat="1" applyFont="1" applyBorder="1" applyAlignment="1">
      <alignment/>
    </xf>
    <xf numFmtId="0" fontId="27" fillId="0" borderId="3" xfId="0" applyFont="1" applyBorder="1" applyAlignment="1" quotePrefix="1">
      <alignment horizontal="center"/>
    </xf>
    <xf numFmtId="0" fontId="33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4" fillId="0" borderId="3" xfId="0" applyFont="1" applyBorder="1" applyAlignment="1">
      <alignment/>
    </xf>
    <xf numFmtId="0" fontId="3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 quotePrefix="1">
      <alignment horizontal="center"/>
    </xf>
    <xf numFmtId="0" fontId="26" fillId="0" borderId="3" xfId="0" applyNumberFormat="1" applyFont="1" applyFill="1" applyBorder="1" applyAlignment="1">
      <alignment horizontal="left"/>
    </xf>
    <xf numFmtId="0" fontId="5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7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7" fillId="0" borderId="3" xfId="0" applyFont="1" applyBorder="1" applyAlignment="1" quotePrefix="1">
      <alignment horizontal="center"/>
    </xf>
    <xf numFmtId="0" fontId="27" fillId="0" borderId="1" xfId="0" applyFont="1" applyBorder="1" applyAlignment="1" quotePrefix="1">
      <alignment horizontal="center"/>
    </xf>
    <xf numFmtId="0" fontId="38" fillId="0" borderId="3" xfId="0" applyFont="1" applyBorder="1" applyAlignment="1">
      <alignment/>
    </xf>
    <xf numFmtId="1" fontId="5" fillId="0" borderId="0" xfId="0" applyNumberFormat="1" applyFont="1" applyAlignment="1">
      <alignment/>
    </xf>
    <xf numFmtId="49" fontId="5" fillId="2" borderId="0" xfId="0" applyNumberFormat="1" applyFont="1" applyFill="1" applyAlignment="1">
      <alignment/>
    </xf>
    <xf numFmtId="49" fontId="5" fillId="3" borderId="0" xfId="0" applyNumberFormat="1" applyFont="1" applyFill="1" applyAlignment="1">
      <alignment/>
    </xf>
    <xf numFmtId="0" fontId="28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/>
    </xf>
    <xf numFmtId="0" fontId="33" fillId="0" borderId="1" xfId="0" applyFont="1" applyBorder="1" applyAlignment="1" quotePrefix="1">
      <alignment horizontal="center"/>
    </xf>
    <xf numFmtId="0" fontId="33" fillId="0" borderId="1" xfId="0" applyFont="1" applyBorder="1" applyAlignment="1">
      <alignment horizontal="center"/>
    </xf>
    <xf numFmtId="0" fontId="3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33" fillId="0" borderId="4" xfId="0" applyFont="1" applyBorder="1" applyAlignment="1">
      <alignment horizontal="center"/>
    </xf>
    <xf numFmtId="0" fontId="35" fillId="0" borderId="1" xfId="0" applyFont="1" applyFill="1" applyBorder="1" applyAlignment="1">
      <alignment/>
    </xf>
    <xf numFmtId="173" fontId="35" fillId="0" borderId="3" xfId="0" applyNumberFormat="1" applyFont="1" applyBorder="1" applyAlignment="1">
      <alignment horizontal="center"/>
    </xf>
    <xf numFmtId="173" fontId="5" fillId="0" borderId="1" xfId="0" applyNumberFormat="1" applyFont="1" applyFill="1" applyBorder="1" applyAlignment="1">
      <alignment/>
    </xf>
    <xf numFmtId="173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14" fillId="0" borderId="3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</cellXfs>
  <cellStyles count="15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Followed Hyperlink" xfId="25"/>
    <cellStyle name="Percent" xfId="26"/>
    <cellStyle name="Comma" xfId="27"/>
    <cellStyle name="Comma [0]" xfId="28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Статистика ошибок по тесту 2
сравнение 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дата: 17.04.2008, 29 студентов, 18.04.2007, 36 студентов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9325"/>
          <c:w val="0.859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тест2_2008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Ref>
              <c:f>'[2]коммОтв08'!$E$2:$E$16</c:f>
              <c:strCache>
                <c:ptCount val="15"/>
                <c:pt idx="0">
                  <c:v>В14 Как связана светимость звезд класса цефеиды с периодом переменности?</c:v>
                </c:pt>
                <c:pt idx="1">
                  <c:v>В7 Сидерический период вращения какого небесного тела больше/меньше? (Планеты, спутники планет)</c:v>
                </c:pt>
                <c:pt idx="2">
                  <c:v>В6 Магнитное поле какого небесного тела сильнее/слабее? (белый карлик, желтый карлик)</c:v>
                </c:pt>
                <c:pt idx="3">
                  <c:v>В12 Какая звездная величина Солнца соответствует большему/меньшему блеску?</c:v>
                </c:pt>
                <c:pt idx="4">
                  <c:v>В3 Температура поверхности какой звезды выше/ниже? (желтый карлик, красный гигант)</c:v>
                </c:pt>
                <c:pt idx="5">
                  <c:v>В5 Магнитное поле какого небесного тела сильнее/слабее? (планеты С.с.)</c:v>
                </c:pt>
                <c:pt idx="6">
                  <c:v>В8 Сидерический период вращения какого небесного тела больше/меньше? (Планеты С.с.)</c:v>
                </c:pt>
                <c:pt idx="7">
                  <c:v>В4 Атмосфера какой планеты плотнее/разреженнее? (Марс, Меркурий)</c:v>
                </c:pt>
                <c:pt idx="8">
                  <c:v>В9 Плотность какого небесного тела больше/меньше?</c:v>
                </c:pt>
                <c:pt idx="9">
                  <c:v>В11 Плотность какого небесного тела больше/меньше? (Белый карлик, красный гигант)</c:v>
                </c:pt>
                <c:pt idx="10">
                  <c:v>В10 Плотность какого небесного тела больше/меньше? (желтый карлик, красный гигант)</c:v>
                </c:pt>
                <c:pt idx="11">
                  <c:v>В1 Альбедо какой планеты больше/меньше?</c:v>
                </c:pt>
                <c:pt idx="12">
                  <c:v>В13 Звезды какого цвета соответствуют большей/меньшей температуре?</c:v>
                </c:pt>
                <c:pt idx="13">
                  <c:v>В2 Температура у поверхности какой планеты выше/ниже?</c:v>
                </c:pt>
                <c:pt idx="14">
                  <c:v>В15 В чем причина пепельного цвета Луны?</c:v>
                </c:pt>
              </c:strCache>
            </c:strRef>
          </c:cat>
          <c:val>
            <c:numRef>
              <c:f>'[2]коммОтв08'!$D$2:$D$16</c:f>
              <c:numCache>
                <c:ptCount val="15"/>
                <c:pt idx="0">
                  <c:v>0.4827586206896552</c:v>
                </c:pt>
                <c:pt idx="1">
                  <c:v>0.4482758620689655</c:v>
                </c:pt>
                <c:pt idx="2">
                  <c:v>0.4482758620689655</c:v>
                </c:pt>
                <c:pt idx="3">
                  <c:v>0.3793103448275862</c:v>
                </c:pt>
                <c:pt idx="4">
                  <c:v>0.27586206896551724</c:v>
                </c:pt>
                <c:pt idx="5">
                  <c:v>0.1724137931034483</c:v>
                </c:pt>
                <c:pt idx="6">
                  <c:v>0.10344827586206896</c:v>
                </c:pt>
                <c:pt idx="7">
                  <c:v>0.06896551724137931</c:v>
                </c:pt>
                <c:pt idx="8">
                  <c:v>0.06896551724137931</c:v>
                </c:pt>
                <c:pt idx="9">
                  <c:v>0.06896551724137931</c:v>
                </c:pt>
                <c:pt idx="10">
                  <c:v>0.034482758620689655</c:v>
                </c:pt>
                <c:pt idx="11">
                  <c:v>0.034482758620689655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тест2_2007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'[2]коммОтв08'!$B$2:$B$16</c:f>
              <c:numCache>
                <c:ptCount val="15"/>
                <c:pt idx="0">
                  <c:v>0.6666666666666666</c:v>
                </c:pt>
                <c:pt idx="1">
                  <c:v>0.25</c:v>
                </c:pt>
                <c:pt idx="2">
                  <c:v>0.08333333333333333</c:v>
                </c:pt>
                <c:pt idx="3">
                  <c:v>0.1388888888888889</c:v>
                </c:pt>
                <c:pt idx="4">
                  <c:v>0.027777777777777776</c:v>
                </c:pt>
                <c:pt idx="5">
                  <c:v>0.19444444444444445</c:v>
                </c:pt>
                <c:pt idx="6">
                  <c:v>0.5277777777777778</c:v>
                </c:pt>
                <c:pt idx="7">
                  <c:v>0.2222222222222222</c:v>
                </c:pt>
                <c:pt idx="8">
                  <c:v>0.1111111111111111</c:v>
                </c:pt>
                <c:pt idx="9">
                  <c:v>0.08333333333333333</c:v>
                </c:pt>
                <c:pt idx="10">
                  <c:v>0.1388888888888889</c:v>
                </c:pt>
                <c:pt idx="11">
                  <c:v>0.05555555555555555</c:v>
                </c:pt>
                <c:pt idx="12">
                  <c:v>0.2222222222222222</c:v>
                </c:pt>
                <c:pt idx="13">
                  <c:v>0.1388888888888889</c:v>
                </c:pt>
                <c:pt idx="14">
                  <c:v>0.027777777777777776</c:v>
                </c:pt>
              </c:numCache>
            </c:numRef>
          </c:val>
        </c:ser>
        <c:axId val="54288940"/>
        <c:axId val="18838413"/>
      </c:bar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/>
            </a:pPr>
          </a:p>
        </c:txPr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процент ошибочных ответов</a:t>
                </a:r>
              </a:p>
            </c:rich>
          </c:tx>
          <c:layout>
            <c:manualLayout>
              <c:xMode val="factor"/>
              <c:yMode val="factor"/>
              <c:x val="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428894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Статистика распределения ответивших по количеству правильных ответов
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тест 2</a:t>
            </a: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 </a:t>
            </a: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дата: 17.04.2008, 29 студентов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275"/>
          <c:w val="0.88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'[2]коммОтв08'!$D$20:$D$29</c:f>
              <c:numCache>
                <c:ptCount val="10"/>
                <c:pt idx="0">
                  <c:v>1</c:v>
                </c:pt>
                <c:pt idx="1">
                  <c:v>0.9333333333333333</c:v>
                </c:pt>
                <c:pt idx="2">
                  <c:v>0.8666666666666667</c:v>
                </c:pt>
                <c:pt idx="3">
                  <c:v>0.8</c:v>
                </c:pt>
                <c:pt idx="4">
                  <c:v>0.7333333333333333</c:v>
                </c:pt>
                <c:pt idx="5">
                  <c:v>0.6666666666666666</c:v>
                </c:pt>
                <c:pt idx="6">
                  <c:v>0.6</c:v>
                </c:pt>
                <c:pt idx="7">
                  <c:v>0.5333333333333333</c:v>
                </c:pt>
                <c:pt idx="8">
                  <c:v>0.4666666666666667</c:v>
                </c:pt>
                <c:pt idx="9">
                  <c:v>0.4</c:v>
                </c:pt>
              </c:numCache>
            </c:numRef>
          </c:cat>
          <c:val>
            <c:numRef>
              <c:f>'[2]коммОтв08'!$E$20:$E$29</c:f>
              <c:numCache>
                <c:ptCount val="10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35327990"/>
        <c:axId val="49516455"/>
      </c:barChart>
      <c:cat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процент верных ответов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Количество ответивших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327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прохождения тестов по годам
</a:t>
            </a: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Св_входной, СВ_зачетый, ФВ_зачетный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% прохожденияСВвх</c:v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'[2]динамика'!$A$11:$A$16</c:f>
              <c:str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2006_КГПУ</c:v>
                </c:pt>
                <c:pt idx="4">
                  <c:v>2007</c:v>
                </c:pt>
                <c:pt idx="5">
                  <c:v>2008</c:v>
                </c:pt>
              </c:strCache>
            </c:strRef>
          </c:cat>
          <c:val>
            <c:numRef>
              <c:f>'[2]динамика'!$D$2:$D$7</c:f>
              <c:numCache>
                <c:ptCount val="6"/>
                <c:pt idx="0">
                  <c:v>0.38235294117647056</c:v>
                </c:pt>
                <c:pt idx="1">
                  <c:v>0.30434782608695654</c:v>
                </c:pt>
                <c:pt idx="2">
                  <c:v>0.21875</c:v>
                </c:pt>
                <c:pt idx="3">
                  <c:v>0.25925925925925924</c:v>
                </c:pt>
                <c:pt idx="4">
                  <c:v>0.14285714285714285</c:v>
                </c:pt>
                <c:pt idx="5">
                  <c:v>0.09375</c:v>
                </c:pt>
              </c:numCache>
            </c:numRef>
          </c:val>
          <c:smooth val="0"/>
        </c:ser>
        <c:ser>
          <c:idx val="0"/>
          <c:order val="1"/>
          <c:tx>
            <c:v>% прохожденияСВ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33CCCC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5"/>
            <c:spPr>
              <a:ln w="38100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33CCCC"/>
                </a:solidFill>
                <a:ln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'[2]динамика'!$A$11:$A$16</c:f>
              <c:str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2006_КГПУ</c:v>
                </c:pt>
                <c:pt idx="4">
                  <c:v>2007</c:v>
                </c:pt>
                <c:pt idx="5">
                  <c:v>2008</c:v>
                </c:pt>
              </c:strCache>
            </c:strRef>
          </c:cat>
          <c:val>
            <c:numRef>
              <c:f>'[2]динамика'!$D$11:$D$16</c:f>
              <c:numCache>
                <c:ptCount val="6"/>
                <c:pt idx="0">
                  <c:v>0.6046511627906976</c:v>
                </c:pt>
                <c:pt idx="1">
                  <c:v>0.8953488372093024</c:v>
                </c:pt>
                <c:pt idx="2">
                  <c:v>0.8157894736842105</c:v>
                </c:pt>
                <c:pt idx="3">
                  <c:v>0.7741935483870968</c:v>
                </c:pt>
                <c:pt idx="4">
                  <c:v>0.5588235294117647</c:v>
                </c:pt>
                <c:pt idx="5">
                  <c:v>0.9285714285714286</c:v>
                </c:pt>
              </c:numCache>
            </c:numRef>
          </c:val>
          <c:smooth val="0"/>
        </c:ser>
        <c:ser>
          <c:idx val="1"/>
          <c:order val="2"/>
          <c:tx>
            <c:v>%прохожденияФВ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5"/>
            <c:spPr>
              <a:ln w="38100"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2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'[2]динамика'!$A$11:$A$16</c:f>
              <c:str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2006_КГПУ</c:v>
                </c:pt>
                <c:pt idx="4">
                  <c:v>2007</c:v>
                </c:pt>
                <c:pt idx="5">
                  <c:v>2008</c:v>
                </c:pt>
              </c:strCache>
            </c:strRef>
          </c:cat>
          <c:val>
            <c:numRef>
              <c:f>'[2]динамика'!$D$20:$D$25</c:f>
              <c:numCache>
                <c:ptCount val="6"/>
                <c:pt idx="0">
                  <c:v>0.611764705882353</c:v>
                </c:pt>
                <c:pt idx="1">
                  <c:v>0.611764705882353</c:v>
                </c:pt>
                <c:pt idx="2">
                  <c:v>0.4375</c:v>
                </c:pt>
                <c:pt idx="3">
                  <c:v>0.6944444444444444</c:v>
                </c:pt>
                <c:pt idx="4">
                  <c:v>0.8461538461538461</c:v>
                </c:pt>
                <c:pt idx="5">
                  <c:v>0.8571428571428571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% прохождения от сдававших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994912"/>
        <c:crossesAt val="1"/>
        <c:crossBetween val="between"/>
        <c:dispUnits/>
        <c:majorUnit val="0.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43525"/>
    <xdr:graphicFrame>
      <xdr:nvGraphicFramePr>
        <xdr:cNvPr id="1" name="Shape 1025"/>
        <xdr:cNvGraphicFramePr/>
      </xdr:nvGraphicFramePr>
      <xdr:xfrm>
        <a:off x="0" y="0"/>
        <a:ext cx="9572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0.14175</cdr:y>
    </cdr:from>
    <cdr:to>
      <cdr:x>0.519</cdr:x>
      <cdr:y>0.9355</cdr:y>
    </cdr:to>
    <cdr:sp>
      <cdr:nvSpPr>
        <cdr:cNvPr id="1" name="Line 1"/>
        <cdr:cNvSpPr>
          <a:spLocks/>
        </cdr:cNvSpPr>
      </cdr:nvSpPr>
      <cdr:spPr>
        <a:xfrm>
          <a:off x="4962525" y="752475"/>
          <a:ext cx="0" cy="42386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0.17725</cdr:y>
    </cdr:from>
    <cdr:to>
      <cdr:x>0.45</cdr:x>
      <cdr:y>0.22075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942975"/>
          <a:ext cx="2781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Выше 75% - зачет (фактически 73,3%)</a:t>
          </a:r>
        </a:p>
      </cdr:txBody>
    </cdr:sp>
  </cdr:relSizeAnchor>
  <cdr:relSizeAnchor xmlns:cdr="http://schemas.openxmlformats.org/drawingml/2006/chartDrawing">
    <cdr:from>
      <cdr:x>0.586</cdr:x>
      <cdr:y>0.32525</cdr:y>
    </cdr:from>
    <cdr:to>
      <cdr:x>0.8885</cdr:x>
      <cdr:y>0.36875</cdr:y>
    </cdr:to>
    <cdr:sp>
      <cdr:nvSpPr>
        <cdr:cNvPr id="3" name="TextBox 3"/>
        <cdr:cNvSpPr txBox="1">
          <a:spLocks noChangeArrowheads="1"/>
        </cdr:cNvSpPr>
      </cdr:nvSpPr>
      <cdr:spPr>
        <a:xfrm>
          <a:off x="5600700" y="1733550"/>
          <a:ext cx="2895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Ниже 75% - незачет (фактически 73,3%)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43525"/>
    <xdr:graphicFrame>
      <xdr:nvGraphicFramePr>
        <xdr:cNvPr id="1" name="Shape 1025"/>
        <xdr:cNvGraphicFramePr/>
      </xdr:nvGraphicFramePr>
      <xdr:xfrm>
        <a:off x="0" y="0"/>
        <a:ext cx="9572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D\user\soul\AMPA\AMPA6_7\ZACHET\ampa2005\fiz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EZ\LOCALS~1\TEMP\FTMP000K.3K0\fiz2008_jrn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2006"/>
      <sheetName val="2006"/>
      <sheetName val="ф2005"/>
      <sheetName val="2005"/>
      <sheetName val="комментарий"/>
      <sheetName val="Диаграмма1"/>
      <sheetName val="2005_свод"/>
      <sheetName val="2005_диа"/>
      <sheetName val="ф2004"/>
      <sheetName val="ф2003"/>
      <sheetName val="итог2003"/>
      <sheetName val="Диа_расс0"/>
      <sheetName val="Диа_расс0 (2)"/>
      <sheetName val="расс0"/>
      <sheetName val="ф2002"/>
      <sheetName val="стат_вопросы"/>
      <sheetName val="Диа_2002"/>
      <sheetName val="dl_2001"/>
      <sheetName val="ошибки1"/>
      <sheetName val="В-Р классификация"/>
      <sheetName val="диа_В-Р_класс"/>
      <sheetName val="dia2for1t"/>
      <sheetName val="мнение_физ03"/>
      <sheetName val="св_мнен03"/>
      <sheetName val="д_мнен03"/>
      <sheetName val="мнение_все"/>
      <sheetName val="Мнение_т"/>
      <sheetName val="mnenie_old"/>
      <sheetName val="мнение_ди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tro2008"/>
      <sheetName val="группы"/>
      <sheetName val="конт08"/>
      <sheetName val="коммОтв07"/>
      <sheetName val="статОш07"/>
      <sheetName val="статОтв07"/>
      <sheetName val="коммОтв08"/>
      <sheetName val="статОш08"/>
      <sheetName val="статОтв08"/>
      <sheetName val="динамика"/>
      <sheetName val="Д_динамикаСВ"/>
      <sheetName val="Д_динамика2"/>
    </sheetNames>
    <sheetDataSet>
      <sheetData sheetId="6">
        <row r="2">
          <cell r="B2">
            <v>0.6666666666666666</v>
          </cell>
          <cell r="D2">
            <v>0.4827586206896552</v>
          </cell>
          <cell r="E2" t="str">
            <v>В14 Как связана светимость звезд класса цефеиды с периодом переменности?</v>
          </cell>
        </row>
        <row r="3">
          <cell r="B3">
            <v>0.25</v>
          </cell>
          <cell r="D3">
            <v>0.4482758620689655</v>
          </cell>
          <cell r="E3" t="str">
            <v>В7 Сидерический период вращения какого небесного тела больше/меньше? (Планеты, спутники планет)</v>
          </cell>
        </row>
        <row r="4">
          <cell r="B4">
            <v>0.08333333333333333</v>
          </cell>
          <cell r="D4">
            <v>0.4482758620689655</v>
          </cell>
          <cell r="E4" t="str">
            <v>В6 Магнитное поле какого небесного тела сильнее/слабее? (белый карлик, желтый карлик)</v>
          </cell>
        </row>
        <row r="5">
          <cell r="B5">
            <v>0.1388888888888889</v>
          </cell>
          <cell r="D5">
            <v>0.3793103448275862</v>
          </cell>
          <cell r="E5" t="str">
            <v>В12 Какая звездная величина Солнца соответствует большему/меньшему блеску?</v>
          </cell>
        </row>
        <row r="6">
          <cell r="B6">
            <v>0.027777777777777776</v>
          </cell>
          <cell r="D6">
            <v>0.27586206896551724</v>
          </cell>
          <cell r="E6" t="str">
            <v>В3 Температура поверхности какой звезды выше/ниже? (желтый карлик, красный гигант)</v>
          </cell>
        </row>
        <row r="7">
          <cell r="B7">
            <v>0.19444444444444445</v>
          </cell>
          <cell r="D7">
            <v>0.1724137931034483</v>
          </cell>
          <cell r="E7" t="str">
            <v>В5 Магнитное поле какого небесного тела сильнее/слабее? (планеты С.с.)</v>
          </cell>
        </row>
        <row r="8">
          <cell r="B8">
            <v>0.5277777777777778</v>
          </cell>
          <cell r="D8">
            <v>0.10344827586206896</v>
          </cell>
          <cell r="E8" t="str">
            <v>В8 Сидерический период вращения какого небесного тела больше/меньше? (Планеты С.с.)</v>
          </cell>
        </row>
        <row r="9">
          <cell r="B9">
            <v>0.2222222222222222</v>
          </cell>
          <cell r="D9">
            <v>0.06896551724137931</v>
          </cell>
          <cell r="E9" t="str">
            <v>В4 Атмосфера какой планеты плотнее/разреженнее? (Марс, Меркурий)</v>
          </cell>
        </row>
        <row r="10">
          <cell r="B10">
            <v>0.1111111111111111</v>
          </cell>
          <cell r="D10">
            <v>0.06896551724137931</v>
          </cell>
          <cell r="E10" t="str">
            <v>В9 Плотность какого небесного тела больше/меньше?</v>
          </cell>
        </row>
        <row r="11">
          <cell r="B11">
            <v>0.08333333333333333</v>
          </cell>
          <cell r="D11">
            <v>0.06896551724137931</v>
          </cell>
          <cell r="E11" t="str">
            <v>В11 Плотность какого небесного тела больше/меньше? (Белый карлик, красный гигант)</v>
          </cell>
        </row>
        <row r="12">
          <cell r="B12">
            <v>0.1388888888888889</v>
          </cell>
          <cell r="D12">
            <v>0.034482758620689655</v>
          </cell>
          <cell r="E12" t="str">
            <v>В10 Плотность какого небесного тела больше/меньше? (желтый карлик, красный гигант)</v>
          </cell>
        </row>
        <row r="13">
          <cell r="B13">
            <v>0.05555555555555555</v>
          </cell>
          <cell r="D13">
            <v>0.034482758620689655</v>
          </cell>
          <cell r="E13" t="str">
            <v>В1 Альбедо какой планеты больше/меньше?</v>
          </cell>
        </row>
        <row r="14">
          <cell r="B14">
            <v>0.2222222222222222</v>
          </cell>
          <cell r="D14">
            <v>0</v>
          </cell>
          <cell r="E14" t="str">
            <v>В13 Звезды какого цвета соответствуют большей/меньшей температуре?</v>
          </cell>
        </row>
        <row r="15">
          <cell r="B15">
            <v>0.1388888888888889</v>
          </cell>
          <cell r="D15">
            <v>0</v>
          </cell>
          <cell r="E15" t="str">
            <v>В2 Температура у поверхности какой планеты выше/ниже?</v>
          </cell>
        </row>
        <row r="16">
          <cell r="B16">
            <v>0.027777777777777776</v>
          </cell>
          <cell r="D16">
            <v>0</v>
          </cell>
          <cell r="E16" t="str">
            <v>В15 В чем причина пепельного цвета Луны?</v>
          </cell>
        </row>
        <row r="20">
          <cell r="D20">
            <v>1</v>
          </cell>
          <cell r="E20">
            <v>2</v>
          </cell>
        </row>
        <row r="21">
          <cell r="D21">
            <v>0.9333333333333333</v>
          </cell>
          <cell r="E21">
            <v>8</v>
          </cell>
        </row>
        <row r="22">
          <cell r="D22">
            <v>0.8666666666666667</v>
          </cell>
          <cell r="E22">
            <v>6</v>
          </cell>
        </row>
        <row r="23">
          <cell r="D23">
            <v>0.8</v>
          </cell>
          <cell r="E23">
            <v>6</v>
          </cell>
        </row>
        <row r="24">
          <cell r="D24">
            <v>0.7333333333333333</v>
          </cell>
          <cell r="E24">
            <v>3</v>
          </cell>
        </row>
        <row r="25">
          <cell r="D25">
            <v>0.6666666666666666</v>
          </cell>
          <cell r="E25">
            <v>2</v>
          </cell>
        </row>
        <row r="26">
          <cell r="D26">
            <v>0.6</v>
          </cell>
          <cell r="E26">
            <v>1</v>
          </cell>
        </row>
        <row r="27">
          <cell r="D27">
            <v>0.5333333333333333</v>
          </cell>
          <cell r="E27">
            <v>0</v>
          </cell>
        </row>
        <row r="28">
          <cell r="D28">
            <v>0.4666666666666667</v>
          </cell>
          <cell r="E28">
            <v>1</v>
          </cell>
        </row>
        <row r="29">
          <cell r="D29">
            <v>0.4</v>
          </cell>
          <cell r="E29">
            <v>0</v>
          </cell>
        </row>
      </sheetData>
      <sheetData sheetId="9">
        <row r="2">
          <cell r="D2">
            <v>0.38235294117647056</v>
          </cell>
        </row>
        <row r="3">
          <cell r="D3">
            <v>0.30434782608695654</v>
          </cell>
        </row>
        <row r="4">
          <cell r="D4">
            <v>0.21875</v>
          </cell>
        </row>
        <row r="5">
          <cell r="D5">
            <v>0.25925925925925924</v>
          </cell>
        </row>
        <row r="6">
          <cell r="D6">
            <v>0.14285714285714285</v>
          </cell>
        </row>
        <row r="7">
          <cell r="D7">
            <v>0.09375</v>
          </cell>
        </row>
        <row r="11">
          <cell r="A11">
            <v>2004</v>
          </cell>
          <cell r="D11">
            <v>0.6046511627906976</v>
          </cell>
        </row>
        <row r="12">
          <cell r="A12">
            <v>2005</v>
          </cell>
          <cell r="D12">
            <v>0.8953488372093024</v>
          </cell>
        </row>
        <row r="13">
          <cell r="A13">
            <v>2006</v>
          </cell>
          <cell r="D13">
            <v>0.8157894736842105</v>
          </cell>
        </row>
        <row r="14">
          <cell r="A14" t="str">
            <v>2006_КГПУ</v>
          </cell>
          <cell r="D14">
            <v>0.7741935483870968</v>
          </cell>
        </row>
        <row r="15">
          <cell r="A15">
            <v>2007</v>
          </cell>
          <cell r="D15">
            <v>0.5588235294117647</v>
          </cell>
        </row>
        <row r="16">
          <cell r="A16">
            <v>2008</v>
          </cell>
          <cell r="D16">
            <v>0.9285714285714286</v>
          </cell>
        </row>
        <row r="20">
          <cell r="D20">
            <v>0.611764705882353</v>
          </cell>
        </row>
        <row r="21">
          <cell r="D21">
            <v>0.611764705882353</v>
          </cell>
        </row>
        <row r="22">
          <cell r="D22">
            <v>0.4375</v>
          </cell>
        </row>
        <row r="23">
          <cell r="D23">
            <v>0.6944444444444444</v>
          </cell>
        </row>
        <row r="24">
          <cell r="D24">
            <v>0.8461538461538461</v>
          </cell>
        </row>
        <row r="25">
          <cell r="D25">
            <v>0.8571428571428571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 topLeftCell="A1">
      <pane xSplit="3" ySplit="1" topLeftCell="D4" activePane="bottomRight" state="frozen"/>
      <selection pane="topLeft" activeCell="A1" sqref="A1"/>
      <selection pane="topRight" activeCell="K1" sqref="K1"/>
      <selection pane="bottomLeft" activeCell="A2" sqref="A2"/>
      <selection pane="bottomRight" activeCell="Q19" sqref="Q19"/>
    </sheetView>
  </sheetViews>
  <sheetFormatPr defaultColWidth="9.00390625" defaultRowHeight="12.75"/>
  <cols>
    <col min="1" max="1" width="7.125" style="27" customWidth="1"/>
    <col min="2" max="2" width="6.25390625" style="23" customWidth="1"/>
    <col min="3" max="3" width="5.375" style="23" customWidth="1"/>
    <col min="4" max="6" width="4.375" style="23" customWidth="1"/>
    <col min="7" max="9" width="5.00390625" style="23" customWidth="1"/>
    <col min="10" max="10" width="5.00390625" style="38" customWidth="1"/>
    <col min="11" max="11" width="5.00390625" style="23" customWidth="1"/>
    <col min="12" max="12" width="4.125" style="0" customWidth="1"/>
    <col min="13" max="13" width="4.125" style="124" customWidth="1"/>
    <col min="14" max="14" width="28.625" style="23" customWidth="1"/>
    <col min="15" max="15" width="6.25390625" style="0" customWidth="1"/>
    <col min="16" max="16" width="12.00390625" style="0" customWidth="1"/>
  </cols>
  <sheetData>
    <row r="1" spans="1:17" ht="12.75">
      <c r="A1" s="81" t="s">
        <v>153</v>
      </c>
      <c r="B1" s="82" t="s">
        <v>154</v>
      </c>
      <c r="C1" s="82" t="s">
        <v>155</v>
      </c>
      <c r="D1" s="83" t="s">
        <v>156</v>
      </c>
      <c r="E1" s="83" t="s">
        <v>157</v>
      </c>
      <c r="F1" s="84" t="s">
        <v>158</v>
      </c>
      <c r="G1" s="84" t="s">
        <v>158</v>
      </c>
      <c r="H1" s="84" t="s">
        <v>177</v>
      </c>
      <c r="I1" s="84" t="s">
        <v>178</v>
      </c>
      <c r="J1" s="102" t="s">
        <v>179</v>
      </c>
      <c r="K1" s="85" t="s">
        <v>159</v>
      </c>
      <c r="L1" s="84" t="s">
        <v>160</v>
      </c>
      <c r="M1" s="86" t="s">
        <v>161</v>
      </c>
      <c r="N1" s="84" t="s">
        <v>197</v>
      </c>
      <c r="O1" s="84" t="s">
        <v>180</v>
      </c>
      <c r="P1" s="84" t="s">
        <v>192</v>
      </c>
      <c r="Q1" s="29" t="s">
        <v>207</v>
      </c>
    </row>
    <row r="2" spans="1:16" ht="12.75">
      <c r="A2" s="33" t="s">
        <v>72</v>
      </c>
      <c r="B2" s="30" t="s">
        <v>171</v>
      </c>
      <c r="C2" s="34" t="s">
        <v>172</v>
      </c>
      <c r="D2" s="18"/>
      <c r="E2" s="18"/>
      <c r="F2" s="104"/>
      <c r="G2" s="17"/>
      <c r="H2" s="39"/>
      <c r="I2" s="18"/>
      <c r="J2" s="18"/>
      <c r="K2" s="18"/>
      <c r="L2" s="2"/>
      <c r="M2" s="28"/>
      <c r="N2" s="2"/>
      <c r="O2" s="2"/>
      <c r="P2" s="2"/>
    </row>
    <row r="3" spans="1:16" ht="14.25">
      <c r="A3" s="33" t="s">
        <v>66</v>
      </c>
      <c r="B3" s="30" t="s">
        <v>173</v>
      </c>
      <c r="C3" s="34" t="s">
        <v>174</v>
      </c>
      <c r="D3" s="5"/>
      <c r="E3" s="4"/>
      <c r="F3" s="105"/>
      <c r="G3" s="3"/>
      <c r="H3" s="40"/>
      <c r="I3" s="9"/>
      <c r="J3" s="4"/>
      <c r="K3" s="6"/>
      <c r="L3" s="7"/>
      <c r="M3" s="5"/>
      <c r="N3" s="4"/>
      <c r="O3" s="13"/>
      <c r="P3" s="1"/>
    </row>
    <row r="4" spans="1:17" ht="12.75">
      <c r="A4" s="114" t="s">
        <v>55</v>
      </c>
      <c r="B4" s="113" t="s">
        <v>162</v>
      </c>
      <c r="C4" s="115" t="s">
        <v>163</v>
      </c>
      <c r="D4" s="127" t="s">
        <v>193</v>
      </c>
      <c r="E4" s="49"/>
      <c r="F4" s="49">
        <v>6</v>
      </c>
      <c r="G4" s="32">
        <f>F4/14</f>
        <v>0.42857142857142855</v>
      </c>
      <c r="H4" s="50" t="s">
        <v>196</v>
      </c>
      <c r="I4" s="49"/>
      <c r="J4" s="133"/>
      <c r="K4" s="51"/>
      <c r="L4" s="49"/>
      <c r="M4" s="49"/>
      <c r="N4" s="88" t="s">
        <v>205</v>
      </c>
      <c r="O4" s="88"/>
      <c r="P4" s="88"/>
      <c r="Q4" s="88" t="s">
        <v>193</v>
      </c>
    </row>
    <row r="5" spans="1:17" ht="12.75">
      <c r="A5" s="89" t="s">
        <v>187</v>
      </c>
      <c r="B5" s="87" t="s">
        <v>164</v>
      </c>
      <c r="C5" s="90" t="s">
        <v>168</v>
      </c>
      <c r="D5" s="101"/>
      <c r="E5" s="88"/>
      <c r="F5" s="88">
        <v>6</v>
      </c>
      <c r="G5" s="92">
        <f>F5/14</f>
        <v>0.42857142857142855</v>
      </c>
      <c r="H5" s="98" t="s">
        <v>196</v>
      </c>
      <c r="I5" s="92"/>
      <c r="J5" s="103"/>
      <c r="K5" s="92"/>
      <c r="L5" s="111"/>
      <c r="M5" s="91"/>
      <c r="N5" s="88" t="s">
        <v>199</v>
      </c>
      <c r="O5" s="96"/>
      <c r="P5" s="97"/>
      <c r="Q5" s="88" t="s">
        <v>193</v>
      </c>
    </row>
    <row r="6" spans="1:16" ht="12.75">
      <c r="A6" s="33" t="s">
        <v>181</v>
      </c>
      <c r="B6" s="30" t="s">
        <v>164</v>
      </c>
      <c r="C6" s="34" t="s">
        <v>168</v>
      </c>
      <c r="D6" s="2"/>
      <c r="E6" s="2"/>
      <c r="F6" s="104"/>
      <c r="G6" s="3"/>
      <c r="H6" s="65"/>
      <c r="I6" s="2"/>
      <c r="J6" s="2"/>
      <c r="K6" s="2"/>
      <c r="L6" s="2"/>
      <c r="M6" s="2"/>
      <c r="N6" s="2"/>
      <c r="O6" s="2"/>
      <c r="P6" s="2"/>
    </row>
    <row r="7" spans="1:16" ht="12.75">
      <c r="A7" s="33" t="s">
        <v>84</v>
      </c>
      <c r="B7" s="30" t="s">
        <v>175</v>
      </c>
      <c r="C7" s="34" t="s">
        <v>176</v>
      </c>
      <c r="D7" s="4"/>
      <c r="E7" s="4"/>
      <c r="F7" s="105"/>
      <c r="G7" s="3"/>
      <c r="H7" s="41"/>
      <c r="I7" s="6"/>
      <c r="J7" s="4"/>
      <c r="K7" s="6"/>
      <c r="L7" s="4"/>
      <c r="M7" s="4"/>
      <c r="N7" s="4"/>
      <c r="O7" s="12"/>
      <c r="P7" s="1"/>
    </row>
    <row r="8" spans="1:16" ht="12.75">
      <c r="A8" s="33" t="s">
        <v>92</v>
      </c>
      <c r="B8" s="30" t="s">
        <v>169</v>
      </c>
      <c r="C8" s="34" t="s">
        <v>170</v>
      </c>
      <c r="D8" s="4"/>
      <c r="E8" s="4"/>
      <c r="F8" s="105"/>
      <c r="G8" s="3"/>
      <c r="H8" s="41"/>
      <c r="I8" s="6"/>
      <c r="J8" s="6"/>
      <c r="K8" s="4"/>
      <c r="L8" s="4"/>
      <c r="M8" s="4"/>
      <c r="N8" s="4"/>
      <c r="O8" s="12"/>
      <c r="P8" s="1"/>
    </row>
    <row r="9" spans="1:16" ht="12.75">
      <c r="A9" s="33" t="s">
        <v>183</v>
      </c>
      <c r="B9" s="30" t="s">
        <v>169</v>
      </c>
      <c r="C9" s="34" t="s">
        <v>170</v>
      </c>
      <c r="D9" s="4"/>
      <c r="E9" s="4"/>
      <c r="F9" s="105"/>
      <c r="G9" s="3"/>
      <c r="H9" s="41"/>
      <c r="I9" s="4"/>
      <c r="J9" s="4"/>
      <c r="K9" s="4"/>
      <c r="L9" s="4"/>
      <c r="M9" s="4"/>
      <c r="N9" s="4"/>
      <c r="O9" s="4"/>
      <c r="P9" s="4"/>
    </row>
    <row r="10" spans="1:16" ht="12.75">
      <c r="A10" s="33" t="s">
        <v>74</v>
      </c>
      <c r="B10" s="30" t="s">
        <v>2</v>
      </c>
      <c r="C10" s="34" t="s">
        <v>9</v>
      </c>
      <c r="D10" s="19"/>
      <c r="E10" s="19"/>
      <c r="F10" s="105"/>
      <c r="G10" s="17"/>
      <c r="H10" s="42"/>
      <c r="I10" s="19"/>
      <c r="J10" s="18"/>
      <c r="K10" s="17"/>
      <c r="L10" s="4"/>
      <c r="M10" s="15"/>
      <c r="N10" s="4"/>
      <c r="O10" s="4"/>
      <c r="P10" s="4"/>
    </row>
    <row r="11" spans="1:16" ht="12.75">
      <c r="A11" s="33" t="s">
        <v>78</v>
      </c>
      <c r="B11" s="30" t="s">
        <v>175</v>
      </c>
      <c r="C11" s="34" t="s">
        <v>176</v>
      </c>
      <c r="D11" s="4"/>
      <c r="E11" s="4"/>
      <c r="F11" s="105"/>
      <c r="G11" s="3"/>
      <c r="H11" s="41"/>
      <c r="I11" s="4"/>
      <c r="J11" s="4"/>
      <c r="K11" s="4"/>
      <c r="L11" s="4"/>
      <c r="M11" s="4"/>
      <c r="N11" s="4"/>
      <c r="O11" s="4"/>
      <c r="P11" s="4"/>
    </row>
    <row r="12" spans="1:16" ht="12.75">
      <c r="A12" s="33" t="s">
        <v>67</v>
      </c>
      <c r="B12" s="30" t="s">
        <v>171</v>
      </c>
      <c r="C12" s="34" t="s">
        <v>172</v>
      </c>
      <c r="D12" s="19"/>
      <c r="E12" s="19"/>
      <c r="F12" s="105"/>
      <c r="G12" s="17"/>
      <c r="H12" s="42"/>
      <c r="I12" s="19"/>
      <c r="J12" s="19"/>
      <c r="K12" s="19"/>
      <c r="L12" s="4"/>
      <c r="M12" s="15"/>
      <c r="N12" s="4"/>
      <c r="O12" s="4"/>
      <c r="P12" s="4"/>
    </row>
    <row r="13" spans="1:16" ht="12.75">
      <c r="A13" s="33" t="s">
        <v>79</v>
      </c>
      <c r="B13" s="30" t="s">
        <v>169</v>
      </c>
      <c r="C13" s="34" t="s">
        <v>170</v>
      </c>
      <c r="D13" s="4"/>
      <c r="E13" s="4"/>
      <c r="F13" s="105"/>
      <c r="G13" s="3"/>
      <c r="H13" s="41"/>
      <c r="I13" s="4"/>
      <c r="J13" s="4"/>
      <c r="K13" s="4"/>
      <c r="L13" s="4"/>
      <c r="M13" s="4"/>
      <c r="N13" s="4"/>
      <c r="O13" s="4"/>
      <c r="P13" s="4"/>
    </row>
    <row r="14" spans="1:16" ht="12.75">
      <c r="A14" s="33" t="s">
        <v>96</v>
      </c>
      <c r="B14" s="30" t="s">
        <v>175</v>
      </c>
      <c r="C14" s="34" t="s">
        <v>176</v>
      </c>
      <c r="D14" s="46"/>
      <c r="E14" s="46"/>
      <c r="F14" s="106"/>
      <c r="G14" s="47"/>
      <c r="H14" s="48"/>
      <c r="I14" s="46"/>
      <c r="J14" s="46"/>
      <c r="K14" s="46"/>
      <c r="L14" s="46"/>
      <c r="M14" s="46"/>
      <c r="N14" s="46"/>
      <c r="O14" s="46"/>
      <c r="P14" s="46"/>
    </row>
    <row r="15" spans="1:17" s="23" customFormat="1" ht="12.75">
      <c r="A15" s="89" t="s">
        <v>185</v>
      </c>
      <c r="B15" s="87" t="s">
        <v>164</v>
      </c>
      <c r="C15" s="90" t="s">
        <v>168</v>
      </c>
      <c r="D15" s="95" t="s">
        <v>203</v>
      </c>
      <c r="E15" s="88"/>
      <c r="F15" s="99">
        <v>13</v>
      </c>
      <c r="G15" s="92">
        <f>F15/14</f>
        <v>0.9285714285714286</v>
      </c>
      <c r="H15" s="88">
        <v>12</v>
      </c>
      <c r="I15" s="92">
        <f>H15/14</f>
        <v>0.8571428571428571</v>
      </c>
      <c r="J15" s="103">
        <v>13</v>
      </c>
      <c r="K15" s="92">
        <f>J15/15</f>
        <v>0.8666666666666667</v>
      </c>
      <c r="L15" s="110" t="s">
        <v>193</v>
      </c>
      <c r="M15" s="91" t="s">
        <v>193</v>
      </c>
      <c r="N15" s="112" t="s">
        <v>198</v>
      </c>
      <c r="O15" s="117" t="s">
        <v>193</v>
      </c>
      <c r="P15" s="118" t="s">
        <v>208</v>
      </c>
      <c r="Q15" s="88" t="s">
        <v>193</v>
      </c>
    </row>
    <row r="16" spans="1:16" ht="12.75">
      <c r="A16" s="33" t="s">
        <v>99</v>
      </c>
      <c r="B16" s="30" t="s">
        <v>164</v>
      </c>
      <c r="C16" s="34" t="s">
        <v>165</v>
      </c>
      <c r="D16" s="44"/>
      <c r="E16" s="44"/>
      <c r="F16" s="108"/>
      <c r="G16" s="47"/>
      <c r="H16" s="76"/>
      <c r="I16" s="44"/>
      <c r="J16" s="44"/>
      <c r="K16" s="44"/>
      <c r="L16" s="44"/>
      <c r="M16" s="44"/>
      <c r="N16" s="44"/>
      <c r="O16" s="44"/>
      <c r="P16" s="44"/>
    </row>
    <row r="17" spans="1:17" ht="12.75">
      <c r="A17" s="89" t="s">
        <v>182</v>
      </c>
      <c r="B17" s="87" t="s">
        <v>164</v>
      </c>
      <c r="C17" s="90" t="s">
        <v>168</v>
      </c>
      <c r="D17" s="88"/>
      <c r="E17" s="88"/>
      <c r="F17" s="88">
        <v>9</v>
      </c>
      <c r="G17" s="92">
        <f>F17/14</f>
        <v>0.6428571428571429</v>
      </c>
      <c r="H17" s="98" t="s">
        <v>196</v>
      </c>
      <c r="I17" s="88"/>
      <c r="J17" s="103"/>
      <c r="K17" s="92"/>
      <c r="L17" s="19"/>
      <c r="M17" s="88"/>
      <c r="N17" s="88" t="s">
        <v>199</v>
      </c>
      <c r="O17" s="88"/>
      <c r="P17" s="88"/>
      <c r="Q17" s="88" t="s">
        <v>193</v>
      </c>
    </row>
    <row r="18" spans="1:16" ht="14.25">
      <c r="A18" s="33" t="s">
        <v>100</v>
      </c>
      <c r="B18" s="30" t="s">
        <v>166</v>
      </c>
      <c r="C18" s="34" t="s">
        <v>167</v>
      </c>
      <c r="D18" s="66"/>
      <c r="E18"/>
      <c r="F18" s="109"/>
      <c r="G18" s="3"/>
      <c r="H18" s="65"/>
      <c r="I18" s="67"/>
      <c r="J18" s="2"/>
      <c r="K18" s="3"/>
      <c r="L18" s="68"/>
      <c r="M18" s="2"/>
      <c r="N18" s="2"/>
      <c r="O18" s="12"/>
      <c r="P18" s="69"/>
    </row>
    <row r="19" spans="1:17" ht="12.75">
      <c r="A19" s="33" t="s">
        <v>81</v>
      </c>
      <c r="B19" s="30" t="s">
        <v>164</v>
      </c>
      <c r="C19" s="34" t="s">
        <v>165</v>
      </c>
      <c r="D19" s="49"/>
      <c r="E19" s="49"/>
      <c r="F19" s="106"/>
      <c r="G19" s="32"/>
      <c r="H19" s="50"/>
      <c r="I19" s="51"/>
      <c r="J19" s="31"/>
      <c r="K19" s="32"/>
      <c r="L19" s="52"/>
      <c r="M19" s="53"/>
      <c r="N19" s="88" t="s">
        <v>210</v>
      </c>
      <c r="O19" s="136" t="s">
        <v>193</v>
      </c>
      <c r="P19" s="118" t="s">
        <v>208</v>
      </c>
      <c r="Q19" s="88" t="s">
        <v>193</v>
      </c>
    </row>
    <row r="20" spans="1:17" ht="12.75">
      <c r="A20" s="89" t="s">
        <v>69</v>
      </c>
      <c r="B20" s="87" t="s">
        <v>164</v>
      </c>
      <c r="C20" s="90" t="s">
        <v>168</v>
      </c>
      <c r="D20" s="88"/>
      <c r="E20" s="88"/>
      <c r="F20" s="88">
        <v>7</v>
      </c>
      <c r="G20" s="92">
        <f>F20/14</f>
        <v>0.5</v>
      </c>
      <c r="H20" s="88">
        <v>13</v>
      </c>
      <c r="I20" s="92">
        <f>H20/14</f>
        <v>0.9285714285714286</v>
      </c>
      <c r="J20" s="103"/>
      <c r="K20" s="92"/>
      <c r="L20" s="19"/>
      <c r="M20" s="88"/>
      <c r="N20" s="88" t="s">
        <v>201</v>
      </c>
      <c r="O20" s="96"/>
      <c r="P20" s="97"/>
      <c r="Q20" s="88" t="s">
        <v>193</v>
      </c>
    </row>
    <row r="21" spans="1:17" ht="12.75">
      <c r="A21" s="89" t="s">
        <v>83</v>
      </c>
      <c r="B21" s="87" t="s">
        <v>162</v>
      </c>
      <c r="C21" s="90" t="s">
        <v>163</v>
      </c>
      <c r="D21" s="91" t="s">
        <v>193</v>
      </c>
      <c r="E21" s="88"/>
      <c r="F21" s="88">
        <v>9</v>
      </c>
      <c r="G21" s="92">
        <f>F21/14</f>
        <v>0.6428571428571429</v>
      </c>
      <c r="H21" s="88">
        <v>14</v>
      </c>
      <c r="I21" s="93">
        <f>H21/14</f>
        <v>1</v>
      </c>
      <c r="J21" s="103">
        <v>14</v>
      </c>
      <c r="K21" s="92">
        <f>J21/15</f>
        <v>0.9333333333333333</v>
      </c>
      <c r="L21" s="110" t="s">
        <v>193</v>
      </c>
      <c r="M21" s="95"/>
      <c r="N21" s="112" t="s">
        <v>198</v>
      </c>
      <c r="O21" s="117" t="s">
        <v>193</v>
      </c>
      <c r="P21" s="118" t="s">
        <v>208</v>
      </c>
      <c r="Q21" s="88" t="s">
        <v>193</v>
      </c>
    </row>
    <row r="22" spans="1:16" ht="12.75">
      <c r="A22" s="33" t="s">
        <v>127</v>
      </c>
      <c r="B22" s="30" t="s">
        <v>166</v>
      </c>
      <c r="C22" s="34" t="s">
        <v>167</v>
      </c>
      <c r="D22" s="70"/>
      <c r="E22" s="18"/>
      <c r="F22" s="104"/>
      <c r="G22" s="17"/>
      <c r="H22" s="39"/>
      <c r="I22" s="17"/>
      <c r="J22" s="18"/>
      <c r="K22" s="17"/>
      <c r="L22" s="71"/>
      <c r="M22" s="72"/>
      <c r="N22" s="2"/>
      <c r="O22" s="12"/>
      <c r="P22" s="69"/>
    </row>
    <row r="23" spans="1:16" ht="12.75">
      <c r="A23" s="33" t="s">
        <v>137</v>
      </c>
      <c r="B23" s="30" t="s">
        <v>169</v>
      </c>
      <c r="C23" s="34" t="s">
        <v>170</v>
      </c>
      <c r="D23" s="46"/>
      <c r="E23" s="46"/>
      <c r="F23" s="106"/>
      <c r="G23" s="47"/>
      <c r="H23" s="48"/>
      <c r="I23" s="56"/>
      <c r="J23" s="46"/>
      <c r="K23" s="56"/>
      <c r="L23" s="46"/>
      <c r="M23" s="46"/>
      <c r="N23" s="46"/>
      <c r="O23" s="54"/>
      <c r="P23" s="55"/>
    </row>
    <row r="24" spans="1:17" ht="12.75">
      <c r="A24" s="89" t="s">
        <v>80</v>
      </c>
      <c r="B24" s="87" t="s">
        <v>162</v>
      </c>
      <c r="C24" s="90" t="s">
        <v>163</v>
      </c>
      <c r="D24" s="95" t="s">
        <v>202</v>
      </c>
      <c r="E24" s="88"/>
      <c r="F24" s="88">
        <v>9</v>
      </c>
      <c r="G24" s="92">
        <f>F24/14</f>
        <v>0.6428571428571429</v>
      </c>
      <c r="H24" s="88">
        <v>14</v>
      </c>
      <c r="I24" s="93">
        <f>H24/14</f>
        <v>1</v>
      </c>
      <c r="J24" s="103">
        <v>14</v>
      </c>
      <c r="K24" s="92">
        <f>J24/15</f>
        <v>0.9333333333333333</v>
      </c>
      <c r="L24" s="107" t="s">
        <v>193</v>
      </c>
      <c r="M24" s="88"/>
      <c r="N24" s="112" t="s">
        <v>198</v>
      </c>
      <c r="O24" s="117" t="s">
        <v>193</v>
      </c>
      <c r="P24" s="118" t="s">
        <v>208</v>
      </c>
      <c r="Q24" s="88" t="s">
        <v>193</v>
      </c>
    </row>
    <row r="25" spans="1:16" ht="12.75">
      <c r="A25" s="33" t="s">
        <v>136</v>
      </c>
      <c r="B25" s="30" t="s">
        <v>169</v>
      </c>
      <c r="C25" s="34" t="s">
        <v>170</v>
      </c>
      <c r="D25" s="2"/>
      <c r="E25" s="2"/>
      <c r="F25" s="104"/>
      <c r="G25" s="3"/>
      <c r="H25" s="65"/>
      <c r="I25" s="2"/>
      <c r="J25" s="2"/>
      <c r="K25" s="2"/>
      <c r="L25" s="2"/>
      <c r="M25" s="2"/>
      <c r="N25" s="2"/>
      <c r="O25" s="2"/>
      <c r="P25" s="2"/>
    </row>
    <row r="26" spans="1:16" ht="12.75">
      <c r="A26" s="33" t="s">
        <v>184</v>
      </c>
      <c r="B26" s="30" t="s">
        <v>162</v>
      </c>
      <c r="C26" s="34" t="s">
        <v>163</v>
      </c>
      <c r="D26" s="19"/>
      <c r="E26" s="19"/>
      <c r="F26" s="105"/>
      <c r="G26" s="17"/>
      <c r="H26" s="42"/>
      <c r="I26" s="20"/>
      <c r="J26" s="18"/>
      <c r="K26" s="17"/>
      <c r="L26" s="14"/>
      <c r="M26" s="15"/>
      <c r="N26" s="4"/>
      <c r="O26" s="12"/>
      <c r="P26" s="1"/>
    </row>
    <row r="27" spans="1:16" ht="12.75">
      <c r="A27" s="33" t="s">
        <v>141</v>
      </c>
      <c r="B27" s="30" t="s">
        <v>173</v>
      </c>
      <c r="C27" s="34" t="s">
        <v>174</v>
      </c>
      <c r="D27" s="4"/>
      <c r="E27" s="4"/>
      <c r="F27" s="105"/>
      <c r="G27" s="3"/>
      <c r="H27" s="41"/>
      <c r="I27" s="4"/>
      <c r="J27" s="4"/>
      <c r="K27" s="4"/>
      <c r="L27" s="4"/>
      <c r="M27" s="4"/>
      <c r="N27" s="4"/>
      <c r="O27" s="2"/>
      <c r="P27" s="4"/>
    </row>
    <row r="28" spans="1:16" ht="12.75">
      <c r="A28" s="33" t="s">
        <v>135</v>
      </c>
      <c r="B28" s="30" t="s">
        <v>164</v>
      </c>
      <c r="C28" s="34" t="s">
        <v>165</v>
      </c>
      <c r="D28" s="4"/>
      <c r="E28" s="4"/>
      <c r="F28" s="105"/>
      <c r="G28" s="3"/>
      <c r="H28" s="41" t="s">
        <v>196</v>
      </c>
      <c r="I28" s="6"/>
      <c r="J28" s="6"/>
      <c r="K28" s="4"/>
      <c r="L28" s="4"/>
      <c r="M28" s="4"/>
      <c r="N28" s="4"/>
      <c r="O28" s="13"/>
      <c r="P28" s="1"/>
    </row>
    <row r="29" spans="1:16" ht="12.75">
      <c r="A29" s="33" t="s">
        <v>119</v>
      </c>
      <c r="B29" s="30" t="s">
        <v>171</v>
      </c>
      <c r="C29" s="34" t="s">
        <v>172</v>
      </c>
      <c r="D29" s="4"/>
      <c r="E29" s="4"/>
      <c r="F29" s="105"/>
      <c r="G29" s="3"/>
      <c r="H29" s="41"/>
      <c r="I29" s="4"/>
      <c r="J29" s="4"/>
      <c r="K29" s="4"/>
      <c r="L29" s="4"/>
      <c r="M29" s="4"/>
      <c r="N29" s="4"/>
      <c r="O29" s="4"/>
      <c r="P29" s="4"/>
    </row>
    <row r="30" spans="1:16" ht="12.75">
      <c r="A30" s="33" t="s">
        <v>22</v>
      </c>
      <c r="B30" s="30" t="s">
        <v>164</v>
      </c>
      <c r="C30" s="34" t="s">
        <v>165</v>
      </c>
      <c r="D30" s="4"/>
      <c r="E30" s="4"/>
      <c r="F30" s="105"/>
      <c r="G30" s="3"/>
      <c r="H30" s="41"/>
      <c r="I30" s="4"/>
      <c r="J30" s="4"/>
      <c r="K30" s="4"/>
      <c r="L30" s="4"/>
      <c r="M30" s="4"/>
      <c r="N30" s="4"/>
      <c r="O30" s="2"/>
      <c r="P30" s="4"/>
    </row>
    <row r="31" spans="1:16" ht="12.75">
      <c r="A31" s="33" t="s">
        <v>15</v>
      </c>
      <c r="B31" s="30" t="s">
        <v>164</v>
      </c>
      <c r="C31" s="34" t="s">
        <v>168</v>
      </c>
      <c r="D31" s="4"/>
      <c r="E31" s="4"/>
      <c r="F31" s="105"/>
      <c r="G31" s="3"/>
      <c r="H31" s="41"/>
      <c r="I31" s="4"/>
      <c r="J31" s="4"/>
      <c r="K31" s="4"/>
      <c r="L31" s="4"/>
      <c r="M31" s="4"/>
      <c r="N31" s="4"/>
      <c r="O31" s="4"/>
      <c r="P31" s="4"/>
    </row>
    <row r="32" spans="1:16" ht="12.75">
      <c r="A32" s="33" t="s">
        <v>21</v>
      </c>
      <c r="B32" s="30" t="s">
        <v>166</v>
      </c>
      <c r="C32" s="34" t="s">
        <v>167</v>
      </c>
      <c r="D32" s="19"/>
      <c r="E32" s="19"/>
      <c r="F32" s="105"/>
      <c r="G32" s="17"/>
      <c r="H32" s="42"/>
      <c r="I32" s="19"/>
      <c r="J32" s="19"/>
      <c r="K32" s="19"/>
      <c r="L32" s="4"/>
      <c r="M32" s="15"/>
      <c r="N32" s="4"/>
      <c r="O32" s="4"/>
      <c r="P32" s="4"/>
    </row>
    <row r="33" spans="1:16" ht="12.75">
      <c r="A33" s="33" t="s">
        <v>12</v>
      </c>
      <c r="B33" s="30" t="s">
        <v>164</v>
      </c>
      <c r="C33" s="34" t="s">
        <v>165</v>
      </c>
      <c r="D33" s="46"/>
      <c r="E33" s="46"/>
      <c r="F33" s="106"/>
      <c r="G33" s="47"/>
      <c r="H33" s="48"/>
      <c r="I33" s="46"/>
      <c r="J33" s="46"/>
      <c r="K33" s="46"/>
      <c r="L33" s="46"/>
      <c r="M33" s="46"/>
      <c r="N33" s="46"/>
      <c r="O33" s="46"/>
      <c r="P33" s="46"/>
    </row>
    <row r="34" spans="1:17" ht="12.75">
      <c r="A34" s="89" t="s">
        <v>3</v>
      </c>
      <c r="B34" s="87" t="s">
        <v>162</v>
      </c>
      <c r="C34" s="90" t="s">
        <v>163</v>
      </c>
      <c r="D34" s="88"/>
      <c r="E34" s="88"/>
      <c r="F34" s="88">
        <v>11</v>
      </c>
      <c r="G34" s="92">
        <f>F34/14</f>
        <v>0.7857142857142857</v>
      </c>
      <c r="H34" s="88">
        <v>14</v>
      </c>
      <c r="I34" s="93">
        <f>H34/14</f>
        <v>1</v>
      </c>
      <c r="J34" s="103">
        <v>14</v>
      </c>
      <c r="K34" s="92">
        <f>J34/15</f>
        <v>0.9333333333333333</v>
      </c>
      <c r="L34" s="107" t="s">
        <v>193</v>
      </c>
      <c r="M34" s="88"/>
      <c r="N34" s="116" t="s">
        <v>200</v>
      </c>
      <c r="O34" s="117" t="s">
        <v>193</v>
      </c>
      <c r="P34" s="118" t="s">
        <v>208</v>
      </c>
      <c r="Q34" s="88" t="s">
        <v>193</v>
      </c>
    </row>
    <row r="35" spans="1:16" ht="12.75">
      <c r="A35" s="33" t="s">
        <v>4</v>
      </c>
      <c r="B35" s="30" t="s">
        <v>169</v>
      </c>
      <c r="C35" s="34" t="s">
        <v>170</v>
      </c>
      <c r="D35" s="31"/>
      <c r="E35" s="31"/>
      <c r="F35" s="108"/>
      <c r="G35" s="32"/>
      <c r="H35" s="73"/>
      <c r="I35" s="32"/>
      <c r="J35" s="31"/>
      <c r="K35" s="32"/>
      <c r="L35" s="74"/>
      <c r="M35" s="45"/>
      <c r="N35" s="44"/>
      <c r="O35" s="54"/>
      <c r="P35" s="75"/>
    </row>
    <row r="36" spans="1:17" ht="12.75">
      <c r="A36" s="89" t="s">
        <v>87</v>
      </c>
      <c r="B36" s="87" t="s">
        <v>162</v>
      </c>
      <c r="C36" s="90" t="s">
        <v>163</v>
      </c>
      <c r="D36" s="95" t="s">
        <v>204</v>
      </c>
      <c r="E36" s="91" t="s">
        <v>193</v>
      </c>
      <c r="F36" s="88">
        <v>9</v>
      </c>
      <c r="G36" s="92">
        <f>F36/14</f>
        <v>0.6428571428571429</v>
      </c>
      <c r="H36" s="88">
        <v>14</v>
      </c>
      <c r="I36" s="93">
        <f>H36/14</f>
        <v>1</v>
      </c>
      <c r="J36" s="103">
        <v>14</v>
      </c>
      <c r="K36" s="92">
        <f>J36/15</f>
        <v>0.9333333333333333</v>
      </c>
      <c r="L36" s="107" t="s">
        <v>193</v>
      </c>
      <c r="M36" s="91" t="s">
        <v>193</v>
      </c>
      <c r="N36" s="112" t="s">
        <v>198</v>
      </c>
      <c r="O36" s="117" t="s">
        <v>193</v>
      </c>
      <c r="P36" s="118" t="s">
        <v>208</v>
      </c>
      <c r="Q36" s="88" t="s">
        <v>193</v>
      </c>
    </row>
    <row r="37" spans="1:16" ht="12.75">
      <c r="A37" s="33" t="s">
        <v>5</v>
      </c>
      <c r="B37" s="30" t="s">
        <v>171</v>
      </c>
      <c r="C37" s="34" t="s">
        <v>172</v>
      </c>
      <c r="D37" s="44"/>
      <c r="E37" s="44"/>
      <c r="F37" s="108"/>
      <c r="G37" s="47"/>
      <c r="H37" s="76"/>
      <c r="I37" s="44"/>
      <c r="J37" s="44"/>
      <c r="K37" s="44"/>
      <c r="L37" s="44"/>
      <c r="M37" s="44"/>
      <c r="N37" s="44"/>
      <c r="O37" s="44"/>
      <c r="P37" s="44"/>
    </row>
    <row r="38" spans="1:17" ht="12.75">
      <c r="A38" s="89" t="s">
        <v>48</v>
      </c>
      <c r="B38" s="87" t="s">
        <v>162</v>
      </c>
      <c r="C38" s="90" t="s">
        <v>163</v>
      </c>
      <c r="D38" s="95" t="s">
        <v>202</v>
      </c>
      <c r="E38" s="91" t="s">
        <v>193</v>
      </c>
      <c r="F38" s="88">
        <v>9</v>
      </c>
      <c r="G38" s="92">
        <f>F38/14</f>
        <v>0.6428571428571429</v>
      </c>
      <c r="H38" s="88">
        <v>14</v>
      </c>
      <c r="I38" s="93">
        <f>H38/14</f>
        <v>1</v>
      </c>
      <c r="J38" s="103">
        <v>12</v>
      </c>
      <c r="K38" s="92">
        <f>J38/15</f>
        <v>0.8</v>
      </c>
      <c r="L38" s="107" t="s">
        <v>193</v>
      </c>
      <c r="M38" s="88"/>
      <c r="N38" s="112" t="s">
        <v>198</v>
      </c>
      <c r="O38" s="117" t="s">
        <v>193</v>
      </c>
      <c r="P38" s="118" t="s">
        <v>208</v>
      </c>
      <c r="Q38" s="88" t="s">
        <v>193</v>
      </c>
    </row>
    <row r="39" spans="1:16" ht="12.75">
      <c r="A39" s="33" t="s">
        <v>30</v>
      </c>
      <c r="B39" s="30" t="s">
        <v>171</v>
      </c>
      <c r="C39" s="34" t="s">
        <v>172</v>
      </c>
      <c r="D39" s="2"/>
      <c r="E39" s="2"/>
      <c r="F39" s="104"/>
      <c r="G39" s="3"/>
      <c r="H39" s="65"/>
      <c r="I39" s="3"/>
      <c r="J39" s="2"/>
      <c r="K39" s="3"/>
      <c r="L39" s="2"/>
      <c r="M39" s="2"/>
      <c r="N39" s="2"/>
      <c r="O39" s="12"/>
      <c r="P39" s="69"/>
    </row>
    <row r="40" spans="1:16" ht="12.75">
      <c r="A40" s="33" t="s">
        <v>8</v>
      </c>
      <c r="B40" s="30" t="s">
        <v>2</v>
      </c>
      <c r="C40" s="34" t="s">
        <v>9</v>
      </c>
      <c r="D40" s="19"/>
      <c r="E40" s="19"/>
      <c r="F40" s="105"/>
      <c r="G40" s="17"/>
      <c r="H40" s="42"/>
      <c r="I40" s="20"/>
      <c r="J40" s="18"/>
      <c r="K40" s="17"/>
      <c r="L40" s="14"/>
      <c r="M40" s="15"/>
      <c r="N40" s="4"/>
      <c r="O40" s="12"/>
      <c r="P40" s="1"/>
    </row>
    <row r="41" spans="1:16" ht="12.75">
      <c r="A41" s="33" t="s">
        <v>10</v>
      </c>
      <c r="B41" s="30" t="s">
        <v>166</v>
      </c>
      <c r="C41" s="34" t="s">
        <v>167</v>
      </c>
      <c r="D41" s="19"/>
      <c r="E41" s="19"/>
      <c r="F41" s="105"/>
      <c r="G41" s="17"/>
      <c r="H41" s="42"/>
      <c r="I41" s="20"/>
      <c r="J41" s="19"/>
      <c r="K41" s="19"/>
      <c r="L41" s="4"/>
      <c r="M41" s="15"/>
      <c r="N41" s="4"/>
      <c r="O41" s="4"/>
      <c r="P41" s="4"/>
    </row>
    <row r="42" spans="1:16" ht="12.75">
      <c r="A42" s="33" t="s">
        <v>11</v>
      </c>
      <c r="B42" s="30" t="s">
        <v>171</v>
      </c>
      <c r="C42" s="34" t="s">
        <v>172</v>
      </c>
      <c r="D42" s="4"/>
      <c r="E42" s="4"/>
      <c r="F42" s="105"/>
      <c r="G42" s="3"/>
      <c r="H42" s="41"/>
      <c r="I42" s="4"/>
      <c r="J42" s="4"/>
      <c r="K42" s="4"/>
      <c r="L42" s="4"/>
      <c r="M42" s="4"/>
      <c r="N42" s="4"/>
      <c r="O42" s="4"/>
      <c r="P42" s="4"/>
    </row>
    <row r="43" spans="1:16" ht="12.75">
      <c r="A43" s="33" t="s">
        <v>23</v>
      </c>
      <c r="B43" s="30" t="s">
        <v>169</v>
      </c>
      <c r="C43" s="34" t="s">
        <v>170</v>
      </c>
      <c r="D43" s="24"/>
      <c r="E43" s="19"/>
      <c r="F43" s="105"/>
      <c r="G43" s="17"/>
      <c r="H43" s="42"/>
      <c r="I43" s="21"/>
      <c r="J43" s="18"/>
      <c r="K43" s="17"/>
      <c r="L43" s="14"/>
      <c r="M43" s="15"/>
      <c r="N43" s="4"/>
      <c r="O43" s="12"/>
      <c r="P43" s="1"/>
    </row>
    <row r="44" spans="1:16" ht="12.75">
      <c r="A44" s="33" t="s">
        <v>13</v>
      </c>
      <c r="B44" s="30" t="s">
        <v>175</v>
      </c>
      <c r="C44" s="34" t="s">
        <v>176</v>
      </c>
      <c r="D44" s="4"/>
      <c r="E44" s="4"/>
      <c r="F44" s="105"/>
      <c r="G44" s="3"/>
      <c r="H44" s="41"/>
      <c r="I44" s="4"/>
      <c r="J44" s="4"/>
      <c r="K44" s="4"/>
      <c r="L44" s="4"/>
      <c r="M44" s="4"/>
      <c r="N44" s="4"/>
      <c r="O44" s="4"/>
      <c r="P44" s="4"/>
    </row>
    <row r="45" spans="1:16" ht="12.75">
      <c r="A45" s="33" t="s">
        <v>82</v>
      </c>
      <c r="B45" s="30" t="s">
        <v>164</v>
      </c>
      <c r="C45" s="34" t="s">
        <v>168</v>
      </c>
      <c r="D45" s="4"/>
      <c r="E45" s="4"/>
      <c r="F45" s="105"/>
      <c r="G45" s="3"/>
      <c r="H45" s="41"/>
      <c r="I45" s="4"/>
      <c r="J45" s="4"/>
      <c r="K45" s="4"/>
      <c r="L45" s="4"/>
      <c r="M45" s="4"/>
      <c r="N45" s="4"/>
      <c r="O45" s="4"/>
      <c r="P45" s="4"/>
    </row>
    <row r="46" spans="1:16" ht="12.75">
      <c r="A46" s="33" t="s">
        <v>85</v>
      </c>
      <c r="B46" s="30" t="s">
        <v>175</v>
      </c>
      <c r="C46" s="34" t="s">
        <v>176</v>
      </c>
      <c r="D46" s="4"/>
      <c r="E46" s="4"/>
      <c r="F46" s="105"/>
      <c r="G46" s="3"/>
      <c r="H46" s="41"/>
      <c r="I46" s="4"/>
      <c r="J46" s="4"/>
      <c r="K46" s="4"/>
      <c r="L46" s="4"/>
      <c r="M46" s="4"/>
      <c r="N46" s="4"/>
      <c r="O46" s="2"/>
      <c r="P46" s="4"/>
    </row>
    <row r="47" spans="1:16" ht="12.75">
      <c r="A47" s="33" t="s">
        <v>86</v>
      </c>
      <c r="B47" s="30" t="s">
        <v>166</v>
      </c>
      <c r="C47" s="34" t="s">
        <v>167</v>
      </c>
      <c r="D47" s="4"/>
      <c r="E47" s="4"/>
      <c r="F47" s="105"/>
      <c r="G47" s="3"/>
      <c r="H47" s="41" t="s">
        <v>196</v>
      </c>
      <c r="I47" s="4"/>
      <c r="J47" s="4"/>
      <c r="K47" s="4"/>
      <c r="L47" s="4"/>
      <c r="M47" s="4"/>
      <c r="N47" s="4"/>
      <c r="O47" s="4"/>
      <c r="P47" s="4"/>
    </row>
    <row r="48" spans="1:16" ht="12.75">
      <c r="A48" s="33" t="s">
        <v>101</v>
      </c>
      <c r="B48" s="30" t="s">
        <v>175</v>
      </c>
      <c r="C48" s="34" t="s">
        <v>176</v>
      </c>
      <c r="D48" s="19"/>
      <c r="E48" s="19"/>
      <c r="F48" s="105"/>
      <c r="G48" s="17"/>
      <c r="H48" s="42"/>
      <c r="I48" s="19"/>
      <c r="J48" s="18"/>
      <c r="K48" s="17"/>
      <c r="L48" s="14"/>
      <c r="M48" s="15"/>
      <c r="N48" s="4"/>
      <c r="O48" s="12"/>
      <c r="P48" s="1"/>
    </row>
    <row r="49" spans="1:16" ht="12.75">
      <c r="A49" s="33" t="s">
        <v>88</v>
      </c>
      <c r="B49" s="30" t="s">
        <v>164</v>
      </c>
      <c r="C49" s="34" t="s">
        <v>165</v>
      </c>
      <c r="D49" s="4"/>
      <c r="E49" s="4"/>
      <c r="F49" s="105"/>
      <c r="G49" s="3"/>
      <c r="H49" s="41" t="s">
        <v>196</v>
      </c>
      <c r="I49" s="4"/>
      <c r="J49" s="4"/>
      <c r="K49" s="4"/>
      <c r="L49" s="4"/>
      <c r="M49" s="4"/>
      <c r="N49" s="4"/>
      <c r="O49" s="4"/>
      <c r="P49" s="4"/>
    </row>
    <row r="50" spans="1:16" ht="12.75">
      <c r="A50" s="33" t="s">
        <v>89</v>
      </c>
      <c r="B50" s="30" t="s">
        <v>171</v>
      </c>
      <c r="C50" s="34" t="s">
        <v>172</v>
      </c>
      <c r="D50" s="4"/>
      <c r="E50" s="4"/>
      <c r="F50" s="105"/>
      <c r="G50" s="3"/>
      <c r="H50" s="41"/>
      <c r="I50" s="4"/>
      <c r="J50" s="4"/>
      <c r="K50" s="4"/>
      <c r="L50" s="4"/>
      <c r="M50" s="4"/>
      <c r="N50" s="4"/>
      <c r="O50" s="4"/>
      <c r="P50" s="4"/>
    </row>
    <row r="51" spans="1:16" ht="14.25">
      <c r="A51" s="33" t="s">
        <v>90</v>
      </c>
      <c r="B51" s="30" t="s">
        <v>164</v>
      </c>
      <c r="C51" s="34" t="s">
        <v>165</v>
      </c>
      <c r="D51" s="57"/>
      <c r="E51" s="46"/>
      <c r="F51" s="106"/>
      <c r="G51" s="47"/>
      <c r="H51" s="48"/>
      <c r="I51" s="56"/>
      <c r="J51" s="46"/>
      <c r="K51" s="56"/>
      <c r="L51" s="58"/>
      <c r="M51" s="46"/>
      <c r="N51" s="46"/>
      <c r="O51" s="59"/>
      <c r="P51" s="55"/>
    </row>
    <row r="52" spans="1:17" ht="12.75">
      <c r="A52" s="89" t="s">
        <v>39</v>
      </c>
      <c r="B52" s="87" t="s">
        <v>162</v>
      </c>
      <c r="C52" s="90" t="s">
        <v>163</v>
      </c>
      <c r="D52" s="95" t="s">
        <v>202</v>
      </c>
      <c r="E52" s="91" t="s">
        <v>193</v>
      </c>
      <c r="F52" s="88">
        <v>8</v>
      </c>
      <c r="G52" s="92">
        <f>F52/14</f>
        <v>0.5714285714285714</v>
      </c>
      <c r="H52" s="88">
        <v>14</v>
      </c>
      <c r="I52" s="93">
        <f>H52/14</f>
        <v>1</v>
      </c>
      <c r="J52" s="103">
        <v>11</v>
      </c>
      <c r="K52" s="92">
        <f>J52/15</f>
        <v>0.7333333333333333</v>
      </c>
      <c r="L52" s="110" t="s">
        <v>193</v>
      </c>
      <c r="M52" s="88"/>
      <c r="N52" s="112" t="s">
        <v>198</v>
      </c>
      <c r="O52" s="117" t="s">
        <v>193</v>
      </c>
      <c r="P52" s="118" t="s">
        <v>208</v>
      </c>
      <c r="Q52" s="88" t="s">
        <v>193</v>
      </c>
    </row>
    <row r="53" spans="1:16" ht="12.75">
      <c r="A53" s="33" t="s">
        <v>98</v>
      </c>
      <c r="B53" s="30" t="s">
        <v>171</v>
      </c>
      <c r="C53" s="34" t="s">
        <v>172</v>
      </c>
      <c r="D53" s="2"/>
      <c r="E53" s="2"/>
      <c r="F53" s="104"/>
      <c r="G53" s="3"/>
      <c r="H53" s="65"/>
      <c r="I53" s="2"/>
      <c r="J53" s="2"/>
      <c r="K53" s="2"/>
      <c r="L53" s="2"/>
      <c r="M53" s="2"/>
      <c r="N53" s="2"/>
      <c r="O53" s="2"/>
      <c r="P53" s="2"/>
    </row>
    <row r="54" spans="1:16" ht="12.75">
      <c r="A54" s="33" t="s">
        <v>151</v>
      </c>
      <c r="B54" s="30" t="s">
        <v>164</v>
      </c>
      <c r="C54" s="34" t="s">
        <v>165</v>
      </c>
      <c r="D54" s="46"/>
      <c r="E54" s="46"/>
      <c r="F54" s="106"/>
      <c r="G54" s="47"/>
      <c r="H54" s="48"/>
      <c r="I54" s="46"/>
      <c r="J54" s="46"/>
      <c r="K54" s="46"/>
      <c r="L54" s="46"/>
      <c r="M54" s="46"/>
      <c r="N54" s="46"/>
      <c r="O54" s="46"/>
      <c r="P54" s="46"/>
    </row>
    <row r="55" spans="1:17" ht="12.75">
      <c r="A55" s="89" t="s">
        <v>116</v>
      </c>
      <c r="B55" s="87" t="s">
        <v>162</v>
      </c>
      <c r="C55" s="90" t="s">
        <v>163</v>
      </c>
      <c r="D55" s="95" t="s">
        <v>202</v>
      </c>
      <c r="E55" s="88"/>
      <c r="F55" s="88">
        <v>9</v>
      </c>
      <c r="G55" s="92">
        <f>F55/14</f>
        <v>0.6428571428571429</v>
      </c>
      <c r="H55" s="88">
        <v>14</v>
      </c>
      <c r="I55" s="93">
        <f>H55/14</f>
        <v>1</v>
      </c>
      <c r="J55" s="103">
        <v>13</v>
      </c>
      <c r="K55" s="92">
        <f>J55/15</f>
        <v>0.8666666666666667</v>
      </c>
      <c r="L55" s="107" t="s">
        <v>193</v>
      </c>
      <c r="M55" s="91" t="s">
        <v>193</v>
      </c>
      <c r="N55" s="112" t="s">
        <v>198</v>
      </c>
      <c r="O55" s="117" t="s">
        <v>193</v>
      </c>
      <c r="P55" s="118" t="s">
        <v>208</v>
      </c>
      <c r="Q55" s="88" t="s">
        <v>193</v>
      </c>
    </row>
    <row r="56" spans="1:16" ht="12.75">
      <c r="A56" s="33" t="s">
        <v>152</v>
      </c>
      <c r="B56" s="30" t="s">
        <v>175</v>
      </c>
      <c r="C56" s="34" t="s">
        <v>176</v>
      </c>
      <c r="D56" s="18"/>
      <c r="E56" s="18"/>
      <c r="F56" s="104"/>
      <c r="G56" s="17"/>
      <c r="H56" s="39"/>
      <c r="I56" s="17"/>
      <c r="J56" s="18"/>
      <c r="K56" s="17"/>
      <c r="L56" s="71"/>
      <c r="M56" s="28"/>
      <c r="N56" s="2"/>
      <c r="O56" s="2"/>
      <c r="P56" s="2"/>
    </row>
    <row r="57" spans="1:16" ht="12.75">
      <c r="A57" s="33" t="s">
        <v>62</v>
      </c>
      <c r="B57" s="30" t="s">
        <v>166</v>
      </c>
      <c r="C57" s="34" t="s">
        <v>167</v>
      </c>
      <c r="D57" s="4"/>
      <c r="E57" s="4"/>
      <c r="F57" s="105"/>
      <c r="G57" s="3"/>
      <c r="H57" s="41"/>
      <c r="I57" s="6"/>
      <c r="J57" s="4"/>
      <c r="K57" s="6"/>
      <c r="L57" s="4"/>
      <c r="M57" s="4"/>
      <c r="N57" s="4"/>
      <c r="O57" s="13"/>
      <c r="P57" s="1"/>
    </row>
    <row r="58" spans="1:16" ht="12.75">
      <c r="A58" s="33" t="s">
        <v>61</v>
      </c>
      <c r="B58" s="30" t="s">
        <v>164</v>
      </c>
      <c r="C58" s="34" t="s">
        <v>165</v>
      </c>
      <c r="D58" s="46"/>
      <c r="E58" s="46"/>
      <c r="F58" s="106"/>
      <c r="G58" s="47"/>
      <c r="H58" s="48"/>
      <c r="I58" s="46"/>
      <c r="J58" s="46"/>
      <c r="K58" s="46"/>
      <c r="L58" s="46"/>
      <c r="M58" s="46"/>
      <c r="N58" s="46"/>
      <c r="O58" s="44"/>
      <c r="P58" s="46"/>
    </row>
    <row r="59" spans="1:17" ht="12.75">
      <c r="A59" s="89" t="s">
        <v>103</v>
      </c>
      <c r="B59" s="87" t="s">
        <v>162</v>
      </c>
      <c r="C59" s="90" t="s">
        <v>163</v>
      </c>
      <c r="D59" s="91" t="s">
        <v>193</v>
      </c>
      <c r="E59" s="91" t="s">
        <v>193</v>
      </c>
      <c r="F59" s="88">
        <v>9</v>
      </c>
      <c r="G59" s="92">
        <f>F59/14</f>
        <v>0.6428571428571429</v>
      </c>
      <c r="H59" s="88">
        <v>14</v>
      </c>
      <c r="I59" s="93">
        <f>H59/14</f>
        <v>1</v>
      </c>
      <c r="J59" s="103">
        <v>12</v>
      </c>
      <c r="K59" s="92">
        <f>J59/15</f>
        <v>0.8</v>
      </c>
      <c r="L59" s="107" t="s">
        <v>193</v>
      </c>
      <c r="M59" s="91" t="s">
        <v>193</v>
      </c>
      <c r="N59" s="112" t="s">
        <v>198</v>
      </c>
      <c r="O59" s="117" t="s">
        <v>193</v>
      </c>
      <c r="P59" s="118" t="s">
        <v>208</v>
      </c>
      <c r="Q59" s="88" t="s">
        <v>193</v>
      </c>
    </row>
    <row r="60" spans="1:16" ht="12.75">
      <c r="A60" s="33" t="s">
        <v>70</v>
      </c>
      <c r="B60" s="30" t="s">
        <v>164</v>
      </c>
      <c r="C60" s="34" t="s">
        <v>165</v>
      </c>
      <c r="D60" s="2"/>
      <c r="E60" s="2"/>
      <c r="F60" s="104"/>
      <c r="G60" s="3"/>
      <c r="H60" s="65"/>
      <c r="I60" s="2"/>
      <c r="J60" s="2"/>
      <c r="K60" s="2"/>
      <c r="L60" s="2"/>
      <c r="M60" s="2"/>
      <c r="N60" s="2"/>
      <c r="O60" s="2"/>
      <c r="P60" s="2"/>
    </row>
    <row r="61" spans="1:16" ht="12.75">
      <c r="A61" s="33" t="s">
        <v>71</v>
      </c>
      <c r="B61" s="30" t="s">
        <v>164</v>
      </c>
      <c r="C61" s="34" t="s">
        <v>165</v>
      </c>
      <c r="D61" s="4"/>
      <c r="E61" s="4"/>
      <c r="F61" s="105"/>
      <c r="G61" s="3"/>
      <c r="H61" s="41"/>
      <c r="I61" s="4"/>
      <c r="J61" s="4"/>
      <c r="K61" s="4"/>
      <c r="L61" s="4"/>
      <c r="M61" s="4"/>
      <c r="N61" s="4"/>
      <c r="O61" s="4"/>
      <c r="P61" s="4"/>
    </row>
    <row r="62" spans="1:16" ht="14.25">
      <c r="A62" s="33" t="s">
        <v>65</v>
      </c>
      <c r="B62" s="30" t="s">
        <v>169</v>
      </c>
      <c r="C62" s="34" t="s">
        <v>170</v>
      </c>
      <c r="D62" s="4"/>
      <c r="E62" s="4"/>
      <c r="F62" s="105"/>
      <c r="G62" s="3"/>
      <c r="H62" s="41"/>
      <c r="I62" s="6"/>
      <c r="J62" s="4"/>
      <c r="K62" s="6"/>
      <c r="L62" s="7"/>
      <c r="M62" s="4"/>
      <c r="N62" s="4"/>
      <c r="O62" s="4"/>
      <c r="P62" s="1"/>
    </row>
    <row r="63" spans="1:16" ht="12.75">
      <c r="A63" s="33" t="s">
        <v>68</v>
      </c>
      <c r="B63" s="30" t="s">
        <v>164</v>
      </c>
      <c r="C63" s="34" t="s">
        <v>165</v>
      </c>
      <c r="D63" s="8"/>
      <c r="E63" s="4"/>
      <c r="F63" s="105"/>
      <c r="G63" s="3"/>
      <c r="H63" s="41"/>
      <c r="I63" s="4"/>
      <c r="J63" s="4"/>
      <c r="K63" s="4"/>
      <c r="L63" s="4"/>
      <c r="M63" s="4"/>
      <c r="N63" s="4"/>
      <c r="O63" s="4"/>
      <c r="P63" s="4"/>
    </row>
    <row r="64" spans="1:16" ht="12.75">
      <c r="A64" s="33" t="s">
        <v>63</v>
      </c>
      <c r="B64" s="30" t="s">
        <v>166</v>
      </c>
      <c r="C64" s="34" t="s">
        <v>167</v>
      </c>
      <c r="D64" s="46"/>
      <c r="E64" s="46"/>
      <c r="F64" s="106"/>
      <c r="G64" s="47"/>
      <c r="H64" s="48"/>
      <c r="I64" s="46"/>
      <c r="J64" s="46"/>
      <c r="K64" s="46"/>
      <c r="L64" s="46"/>
      <c r="M64" s="46"/>
      <c r="N64" s="46"/>
      <c r="O64" s="46"/>
      <c r="P64" s="46"/>
    </row>
    <row r="65" spans="1:17" ht="12.75">
      <c r="A65" s="89" t="s">
        <v>97</v>
      </c>
      <c r="B65" s="87" t="s">
        <v>162</v>
      </c>
      <c r="C65" s="90" t="s">
        <v>163</v>
      </c>
      <c r="D65" s="91" t="s">
        <v>193</v>
      </c>
      <c r="E65" s="88"/>
      <c r="F65" s="88">
        <v>12</v>
      </c>
      <c r="G65" s="92">
        <f>F65/14</f>
        <v>0.8571428571428571</v>
      </c>
      <c r="H65" s="88">
        <v>14</v>
      </c>
      <c r="I65" s="93">
        <f>H65/14</f>
        <v>1</v>
      </c>
      <c r="J65" s="103">
        <v>14</v>
      </c>
      <c r="K65" s="92">
        <f>J65/15</f>
        <v>0.9333333333333333</v>
      </c>
      <c r="L65" s="107" t="s">
        <v>193</v>
      </c>
      <c r="M65" s="88"/>
      <c r="N65" s="112" t="s">
        <v>198</v>
      </c>
      <c r="O65" s="117" t="s">
        <v>193</v>
      </c>
      <c r="P65" s="118" t="s">
        <v>208</v>
      </c>
      <c r="Q65" s="88" t="s">
        <v>193</v>
      </c>
    </row>
    <row r="66" spans="1:17" ht="12.75">
      <c r="A66" s="89" t="s">
        <v>59</v>
      </c>
      <c r="B66" s="87" t="s">
        <v>162</v>
      </c>
      <c r="C66" s="90" t="s">
        <v>163</v>
      </c>
      <c r="D66" s="91" t="s">
        <v>193</v>
      </c>
      <c r="E66" s="91" t="s">
        <v>193</v>
      </c>
      <c r="F66" s="88">
        <v>8</v>
      </c>
      <c r="G66" s="92">
        <f>F66/14</f>
        <v>0.5714285714285714</v>
      </c>
      <c r="H66" s="88">
        <v>14</v>
      </c>
      <c r="I66" s="93">
        <f>H66/14</f>
        <v>1</v>
      </c>
      <c r="J66" s="103">
        <v>14</v>
      </c>
      <c r="K66" s="92">
        <f>J66/15</f>
        <v>0.9333333333333333</v>
      </c>
      <c r="L66" s="110" t="s">
        <v>193</v>
      </c>
      <c r="M66" s="91" t="s">
        <v>193</v>
      </c>
      <c r="N66" s="112" t="s">
        <v>198</v>
      </c>
      <c r="O66" s="117" t="s">
        <v>193</v>
      </c>
      <c r="P66" s="118" t="s">
        <v>208</v>
      </c>
      <c r="Q66" s="88" t="s">
        <v>193</v>
      </c>
    </row>
    <row r="67" spans="1:17" ht="12.75">
      <c r="A67" s="89" t="s">
        <v>17</v>
      </c>
      <c r="B67" s="87" t="s">
        <v>162</v>
      </c>
      <c r="C67" s="90" t="s">
        <v>163</v>
      </c>
      <c r="D67" s="95" t="s">
        <v>202</v>
      </c>
      <c r="E67" s="88"/>
      <c r="F67" s="88">
        <v>9</v>
      </c>
      <c r="G67" s="92">
        <f>F67/14</f>
        <v>0.6428571428571429</v>
      </c>
      <c r="H67" s="88">
        <v>14</v>
      </c>
      <c r="I67" s="93">
        <f>H67/14</f>
        <v>1</v>
      </c>
      <c r="J67" s="103">
        <v>14</v>
      </c>
      <c r="K67" s="92">
        <f>J67/15</f>
        <v>0.9333333333333333</v>
      </c>
      <c r="L67" s="107" t="s">
        <v>193</v>
      </c>
      <c r="M67" s="91" t="s">
        <v>193</v>
      </c>
      <c r="N67" s="112" t="s">
        <v>198</v>
      </c>
      <c r="O67" s="117" t="s">
        <v>193</v>
      </c>
      <c r="P67" s="118" t="s">
        <v>208</v>
      </c>
      <c r="Q67" s="88" t="s">
        <v>193</v>
      </c>
    </row>
    <row r="68" spans="1:16" ht="12.75">
      <c r="A68" s="33" t="s">
        <v>76</v>
      </c>
      <c r="B68" s="30" t="s">
        <v>169</v>
      </c>
      <c r="C68" s="34" t="s">
        <v>170</v>
      </c>
      <c r="D68" s="2"/>
      <c r="E68" s="2"/>
      <c r="F68" s="104"/>
      <c r="G68" s="3"/>
      <c r="H68" s="65"/>
      <c r="I68" s="2"/>
      <c r="J68" s="2"/>
      <c r="K68" s="2"/>
      <c r="L68" s="2"/>
      <c r="M68" s="2"/>
      <c r="N68" s="2"/>
      <c r="O68" s="2"/>
      <c r="P68" s="2"/>
    </row>
    <row r="69" spans="1:16" ht="12.75">
      <c r="A69" s="33" t="s">
        <v>34</v>
      </c>
      <c r="B69" s="30" t="s">
        <v>173</v>
      </c>
      <c r="C69" s="34" t="s">
        <v>174</v>
      </c>
      <c r="D69" s="57"/>
      <c r="E69" s="46"/>
      <c r="F69" s="106"/>
      <c r="G69" s="47"/>
      <c r="H69" s="48"/>
      <c r="I69" s="56"/>
      <c r="J69" s="46"/>
      <c r="K69" s="56"/>
      <c r="L69" s="46"/>
      <c r="M69" s="46"/>
      <c r="N69" s="60"/>
      <c r="O69" s="59"/>
      <c r="P69" s="55"/>
    </row>
    <row r="70" spans="1:17" ht="12.75">
      <c r="A70" s="89" t="s">
        <v>73</v>
      </c>
      <c r="B70" s="87" t="s">
        <v>173</v>
      </c>
      <c r="C70" s="90" t="s">
        <v>174</v>
      </c>
      <c r="D70" s="91" t="s">
        <v>193</v>
      </c>
      <c r="E70" s="88"/>
      <c r="F70" s="88">
        <v>7</v>
      </c>
      <c r="G70" s="92">
        <f>F70/14</f>
        <v>0.5</v>
      </c>
      <c r="H70" s="88">
        <v>12</v>
      </c>
      <c r="I70" s="92">
        <f>H70/14</f>
        <v>0.8571428571428571</v>
      </c>
      <c r="J70" s="103">
        <v>12</v>
      </c>
      <c r="K70" s="92">
        <f>J70/15</f>
        <v>0.8</v>
      </c>
      <c r="L70" s="110" t="s">
        <v>193</v>
      </c>
      <c r="M70" s="88"/>
      <c r="N70" s="112" t="s">
        <v>198</v>
      </c>
      <c r="O70" s="117" t="s">
        <v>193</v>
      </c>
      <c r="P70" s="118" t="s">
        <v>208</v>
      </c>
      <c r="Q70" s="88" t="s">
        <v>193</v>
      </c>
    </row>
    <row r="71" spans="1:17" ht="12.75">
      <c r="A71" s="89" t="s">
        <v>77</v>
      </c>
      <c r="B71" s="87" t="s">
        <v>164</v>
      </c>
      <c r="C71" s="90" t="s">
        <v>165</v>
      </c>
      <c r="D71" s="88"/>
      <c r="E71" s="88"/>
      <c r="F71" s="88"/>
      <c r="G71" s="92"/>
      <c r="H71" s="98"/>
      <c r="I71" s="88"/>
      <c r="J71" s="88"/>
      <c r="K71" s="88"/>
      <c r="L71" s="4"/>
      <c r="M71" s="88"/>
      <c r="N71" s="116" t="s">
        <v>199</v>
      </c>
      <c r="O71" s="117" t="s">
        <v>193</v>
      </c>
      <c r="P71" s="118" t="s">
        <v>208</v>
      </c>
      <c r="Q71" s="88" t="s">
        <v>193</v>
      </c>
    </row>
    <row r="72" spans="1:16" ht="12.75">
      <c r="A72" s="33" t="s">
        <v>33</v>
      </c>
      <c r="B72" s="30" t="s">
        <v>2</v>
      </c>
      <c r="C72" s="34" t="s">
        <v>9</v>
      </c>
      <c r="D72" s="77"/>
      <c r="E72" s="18"/>
      <c r="F72" s="104"/>
      <c r="G72" s="17"/>
      <c r="H72" s="39"/>
      <c r="I72" s="22"/>
      <c r="J72" s="18"/>
      <c r="K72" s="17"/>
      <c r="L72" s="71"/>
      <c r="M72" s="28"/>
      <c r="N72" s="2"/>
      <c r="O72" s="12"/>
      <c r="P72" s="69"/>
    </row>
    <row r="73" spans="1:16" ht="12.75">
      <c r="A73" s="33" t="s">
        <v>29</v>
      </c>
      <c r="B73" s="30" t="s">
        <v>171</v>
      </c>
      <c r="C73" s="34" t="s">
        <v>172</v>
      </c>
      <c r="D73" s="4"/>
      <c r="E73" s="4"/>
      <c r="F73" s="105"/>
      <c r="G73" s="3"/>
      <c r="H73" s="41"/>
      <c r="I73" s="4"/>
      <c r="J73" s="4"/>
      <c r="K73" s="4"/>
      <c r="L73" s="4"/>
      <c r="M73" s="4"/>
      <c r="N73" s="4"/>
      <c r="O73" s="4"/>
      <c r="P73" s="4"/>
    </row>
    <row r="74" spans="1:16" ht="12.75">
      <c r="A74" s="33" t="s">
        <v>24</v>
      </c>
      <c r="B74" s="30" t="s">
        <v>164</v>
      </c>
      <c r="C74" s="34" t="s">
        <v>165</v>
      </c>
      <c r="D74" s="19"/>
      <c r="E74" s="19"/>
      <c r="F74" s="105"/>
      <c r="G74" s="17"/>
      <c r="H74" s="42"/>
      <c r="I74" s="19"/>
      <c r="J74" s="18"/>
      <c r="K74" s="17"/>
      <c r="L74" s="14"/>
      <c r="M74" s="15"/>
      <c r="N74" s="4"/>
      <c r="O74" s="12"/>
      <c r="P74" s="1"/>
    </row>
    <row r="75" spans="1:16" ht="12.75">
      <c r="A75" s="33" t="s">
        <v>139</v>
      </c>
      <c r="B75" s="30" t="s">
        <v>171</v>
      </c>
      <c r="C75" s="34" t="s">
        <v>172</v>
      </c>
      <c r="D75" s="25"/>
      <c r="E75" s="19"/>
      <c r="F75" s="105"/>
      <c r="G75" s="17"/>
      <c r="H75" s="42"/>
      <c r="I75" s="19"/>
      <c r="J75" s="18"/>
      <c r="K75" s="17"/>
      <c r="L75" s="4"/>
      <c r="M75" s="15"/>
      <c r="N75" s="4"/>
      <c r="O75" s="4"/>
      <c r="P75" s="4"/>
    </row>
    <row r="76" spans="1:16" ht="12.75">
      <c r="A76" s="33" t="s">
        <v>142</v>
      </c>
      <c r="B76" s="30" t="s">
        <v>171</v>
      </c>
      <c r="C76" s="34" t="s">
        <v>172</v>
      </c>
      <c r="D76" s="46"/>
      <c r="E76" s="46"/>
      <c r="F76" s="106"/>
      <c r="G76" s="47"/>
      <c r="H76" s="61"/>
      <c r="I76" s="46"/>
      <c r="J76" s="46"/>
      <c r="K76" s="56"/>
      <c r="L76" s="46"/>
      <c r="M76" s="46"/>
      <c r="N76" s="46"/>
      <c r="O76" s="54"/>
      <c r="P76" s="55"/>
    </row>
    <row r="77" spans="1:17" ht="12.75">
      <c r="A77" s="89" t="s">
        <v>20</v>
      </c>
      <c r="B77" s="87" t="s">
        <v>164</v>
      </c>
      <c r="C77" s="90" t="s">
        <v>165</v>
      </c>
      <c r="D77" s="88"/>
      <c r="E77" s="88"/>
      <c r="F77" s="88"/>
      <c r="G77" s="92"/>
      <c r="H77" s="98"/>
      <c r="I77" s="92"/>
      <c r="J77" s="88"/>
      <c r="K77" s="92"/>
      <c r="L77" s="135"/>
      <c r="M77" s="91"/>
      <c r="N77" s="116" t="s">
        <v>199</v>
      </c>
      <c r="O77" s="117" t="s">
        <v>193</v>
      </c>
      <c r="P77" s="118" t="s">
        <v>208</v>
      </c>
      <c r="Q77" s="88" t="s">
        <v>193</v>
      </c>
    </row>
    <row r="78" spans="1:17" ht="12.75">
      <c r="A78" s="89" t="s">
        <v>31</v>
      </c>
      <c r="B78" s="87" t="s">
        <v>173</v>
      </c>
      <c r="C78" s="90" t="s">
        <v>174</v>
      </c>
      <c r="D78" s="88"/>
      <c r="E78" s="88"/>
      <c r="F78" s="88">
        <v>7</v>
      </c>
      <c r="G78" s="92">
        <f>F78/14</f>
        <v>0.5</v>
      </c>
      <c r="H78" s="88">
        <v>10</v>
      </c>
      <c r="I78" s="92">
        <f>H78/14</f>
        <v>0.7142857142857143</v>
      </c>
      <c r="J78" s="103"/>
      <c r="K78" s="92"/>
      <c r="L78" s="111"/>
      <c r="M78" s="101"/>
      <c r="N78" s="88" t="s">
        <v>201</v>
      </c>
      <c r="O78" s="96"/>
      <c r="P78" s="97"/>
      <c r="Q78" s="88" t="s">
        <v>193</v>
      </c>
    </row>
    <row r="79" spans="1:16" ht="14.25">
      <c r="A79" s="33" t="s">
        <v>132</v>
      </c>
      <c r="B79" s="30" t="s">
        <v>175</v>
      </c>
      <c r="C79" s="34" t="s">
        <v>176</v>
      </c>
      <c r="D79" s="66"/>
      <c r="E79" s="66"/>
      <c r="F79" s="66"/>
      <c r="G79" s="3"/>
      <c r="H79" s="78"/>
      <c r="I79" s="79"/>
      <c r="J79" s="2"/>
      <c r="K79" s="3"/>
      <c r="L79" s="68"/>
      <c r="M79" s="66"/>
      <c r="N79" s="2"/>
      <c r="O79" s="12"/>
      <c r="P79" s="69"/>
    </row>
    <row r="80" spans="1:16" ht="12.75">
      <c r="A80" s="33" t="s">
        <v>134</v>
      </c>
      <c r="B80" s="30" t="s">
        <v>164</v>
      </c>
      <c r="C80" s="34" t="s">
        <v>165</v>
      </c>
      <c r="D80" s="4"/>
      <c r="E80" s="4"/>
      <c r="F80" s="105"/>
      <c r="G80" s="3"/>
      <c r="H80" s="41"/>
      <c r="I80" s="4"/>
      <c r="J80" s="4"/>
      <c r="K80" s="4"/>
      <c r="L80" s="4"/>
      <c r="M80" s="4"/>
      <c r="N80" s="4"/>
      <c r="O80" s="4"/>
      <c r="P80" s="4"/>
    </row>
    <row r="81" spans="1:16" ht="12.75">
      <c r="A81" s="33" t="s">
        <v>186</v>
      </c>
      <c r="B81" s="30" t="s">
        <v>164</v>
      </c>
      <c r="C81" s="34" t="s">
        <v>165</v>
      </c>
      <c r="D81" s="4"/>
      <c r="E81" s="4"/>
      <c r="F81" s="105"/>
      <c r="G81" s="3"/>
      <c r="H81" s="41"/>
      <c r="I81" s="4"/>
      <c r="J81" s="4"/>
      <c r="K81" s="4"/>
      <c r="L81" s="4"/>
      <c r="M81" s="4"/>
      <c r="N81" s="4"/>
      <c r="O81" s="4"/>
      <c r="P81" s="4"/>
    </row>
    <row r="82" spans="1:16" ht="12.75">
      <c r="A82" s="33" t="s">
        <v>133</v>
      </c>
      <c r="B82" s="30" t="s">
        <v>164</v>
      </c>
      <c r="C82" s="34" t="s">
        <v>165</v>
      </c>
      <c r="D82" s="4"/>
      <c r="E82" s="4"/>
      <c r="F82" s="105"/>
      <c r="G82" s="3"/>
      <c r="H82" s="41"/>
      <c r="I82" s="11"/>
      <c r="J82" s="6"/>
      <c r="K82" s="4"/>
      <c r="L82" s="4"/>
      <c r="M82" s="4"/>
      <c r="N82" s="4"/>
      <c r="O82" s="4"/>
      <c r="P82" s="4"/>
    </row>
    <row r="83" spans="1:16" ht="12.75">
      <c r="A83" s="33" t="s">
        <v>138</v>
      </c>
      <c r="B83" s="30" t="s">
        <v>173</v>
      </c>
      <c r="C83" s="34" t="s">
        <v>174</v>
      </c>
      <c r="D83" s="49"/>
      <c r="E83" s="49"/>
      <c r="F83" s="106"/>
      <c r="G83" s="32"/>
      <c r="H83" s="50"/>
      <c r="I83" s="49"/>
      <c r="J83" s="49"/>
      <c r="K83" s="49"/>
      <c r="L83" s="46"/>
      <c r="M83" s="53"/>
      <c r="N83" s="46"/>
      <c r="O83" s="46"/>
      <c r="P83" s="46"/>
    </row>
    <row r="84" spans="1:17" s="23" customFormat="1" ht="12.75">
      <c r="A84" s="89" t="s">
        <v>148</v>
      </c>
      <c r="B84" s="87" t="s">
        <v>2</v>
      </c>
      <c r="C84" s="90" t="s">
        <v>9</v>
      </c>
      <c r="D84" s="95" t="s">
        <v>202</v>
      </c>
      <c r="E84" s="88"/>
      <c r="F84" s="88">
        <v>10</v>
      </c>
      <c r="G84" s="92">
        <f>F84/14</f>
        <v>0.7142857142857143</v>
      </c>
      <c r="H84" s="98" t="s">
        <v>196</v>
      </c>
      <c r="I84" s="92"/>
      <c r="J84" s="103">
        <v>13</v>
      </c>
      <c r="K84" s="92">
        <f>J84/15</f>
        <v>0.8666666666666667</v>
      </c>
      <c r="L84" s="110" t="s">
        <v>193</v>
      </c>
      <c r="M84" s="91" t="s">
        <v>193</v>
      </c>
      <c r="N84" s="112" t="s">
        <v>198</v>
      </c>
      <c r="O84" s="117" t="s">
        <v>193</v>
      </c>
      <c r="P84" s="118" t="s">
        <v>208</v>
      </c>
      <c r="Q84" s="88" t="s">
        <v>193</v>
      </c>
    </row>
    <row r="85" spans="1:16" ht="12.75">
      <c r="A85" s="33" t="s">
        <v>143</v>
      </c>
      <c r="B85" s="30" t="s">
        <v>173</v>
      </c>
      <c r="C85" s="34" t="s">
        <v>174</v>
      </c>
      <c r="D85" s="18"/>
      <c r="E85" s="18"/>
      <c r="F85" s="104"/>
      <c r="G85" s="17"/>
      <c r="H85" s="39"/>
      <c r="I85" s="17"/>
      <c r="J85" s="18"/>
      <c r="K85" s="18"/>
      <c r="L85" s="2"/>
      <c r="M85" s="28"/>
      <c r="N85" s="2"/>
      <c r="O85" s="2"/>
      <c r="P85" s="2"/>
    </row>
    <row r="86" spans="1:16" ht="12.75">
      <c r="A86" s="33" t="s">
        <v>145</v>
      </c>
      <c r="B86" s="30" t="s">
        <v>164</v>
      </c>
      <c r="C86" s="34" t="s">
        <v>168</v>
      </c>
      <c r="D86" s="4"/>
      <c r="E86" s="4"/>
      <c r="F86" s="105"/>
      <c r="G86" s="3"/>
      <c r="H86" s="41"/>
      <c r="I86" s="4"/>
      <c r="J86" s="4"/>
      <c r="K86" s="4"/>
      <c r="L86" s="4"/>
      <c r="M86" s="4"/>
      <c r="N86" s="4"/>
      <c r="O86" s="2"/>
      <c r="P86" s="4"/>
    </row>
    <row r="87" spans="1:16" ht="12.75">
      <c r="A87" s="33" t="s">
        <v>128</v>
      </c>
      <c r="B87" s="30" t="s">
        <v>171</v>
      </c>
      <c r="C87" s="34" t="s">
        <v>172</v>
      </c>
      <c r="D87" s="19"/>
      <c r="E87" s="19"/>
      <c r="F87" s="105"/>
      <c r="G87" s="17"/>
      <c r="H87" s="42"/>
      <c r="I87" s="19"/>
      <c r="J87" s="19"/>
      <c r="K87" s="19"/>
      <c r="L87" s="4"/>
      <c r="M87" s="15"/>
      <c r="N87" s="4"/>
      <c r="O87" s="4"/>
      <c r="P87" s="4"/>
    </row>
    <row r="88" spans="1:16" ht="12.75">
      <c r="A88" s="33" t="s">
        <v>126</v>
      </c>
      <c r="B88" s="30" t="s">
        <v>164</v>
      </c>
      <c r="C88" s="34" t="s">
        <v>168</v>
      </c>
      <c r="D88" s="24"/>
      <c r="E88" s="19"/>
      <c r="F88" s="105"/>
      <c r="G88" s="17"/>
      <c r="H88" s="42"/>
      <c r="I88" s="20"/>
      <c r="J88" s="18"/>
      <c r="K88" s="17"/>
      <c r="L88" s="14"/>
      <c r="M88" s="16"/>
      <c r="N88" s="4"/>
      <c r="O88" s="12"/>
      <c r="P88" s="1"/>
    </row>
    <row r="89" spans="1:16" ht="14.25">
      <c r="A89" s="33" t="s">
        <v>147</v>
      </c>
      <c r="B89" s="30" t="s">
        <v>164</v>
      </c>
      <c r="C89" s="34" t="s">
        <v>165</v>
      </c>
      <c r="D89" s="5"/>
      <c r="E89" s="4"/>
      <c r="F89" s="105"/>
      <c r="G89" s="3"/>
      <c r="H89" s="41"/>
      <c r="I89" s="6"/>
      <c r="J89" s="4"/>
      <c r="K89" s="6"/>
      <c r="L89" s="7"/>
      <c r="M89" s="4"/>
      <c r="N89" s="4"/>
      <c r="O89" s="13"/>
      <c r="P89" s="1"/>
    </row>
    <row r="90" spans="1:16" ht="12.75">
      <c r="A90" s="33" t="s">
        <v>149</v>
      </c>
      <c r="B90" s="30" t="s">
        <v>164</v>
      </c>
      <c r="C90" s="34" t="s">
        <v>168</v>
      </c>
      <c r="D90" s="4"/>
      <c r="E90" s="4"/>
      <c r="F90" s="105"/>
      <c r="G90" s="3"/>
      <c r="H90" s="41"/>
      <c r="I90" s="4"/>
      <c r="J90" s="4"/>
      <c r="K90" s="4"/>
      <c r="L90" s="4"/>
      <c r="M90" s="4"/>
      <c r="N90" s="4"/>
      <c r="O90" s="4"/>
      <c r="P90" s="4"/>
    </row>
    <row r="91" spans="1:16" ht="12.75">
      <c r="A91" s="33" t="s">
        <v>35</v>
      </c>
      <c r="B91" s="30" t="s">
        <v>164</v>
      </c>
      <c r="C91" s="34" t="s">
        <v>165</v>
      </c>
      <c r="D91" s="4"/>
      <c r="E91" s="4"/>
      <c r="F91" s="105"/>
      <c r="G91" s="3"/>
      <c r="H91" s="41"/>
      <c r="I91" s="4"/>
      <c r="J91" s="4"/>
      <c r="K91" s="4"/>
      <c r="L91" s="4"/>
      <c r="M91" s="4"/>
      <c r="N91" s="4"/>
      <c r="O91" s="4"/>
      <c r="P91" s="4"/>
    </row>
    <row r="92" spans="1:16" ht="12.75">
      <c r="A92" s="33" t="s">
        <v>44</v>
      </c>
      <c r="B92" s="30" t="s">
        <v>171</v>
      </c>
      <c r="C92" s="34" t="s">
        <v>172</v>
      </c>
      <c r="D92" s="24"/>
      <c r="E92" s="19"/>
      <c r="F92" s="105"/>
      <c r="G92" s="17"/>
      <c r="H92" s="42"/>
      <c r="I92" s="20"/>
      <c r="J92" s="18"/>
      <c r="K92" s="17"/>
      <c r="L92" s="14"/>
      <c r="M92" s="15"/>
      <c r="N92" s="4"/>
      <c r="O92" s="12"/>
      <c r="P92" s="1"/>
    </row>
    <row r="93" spans="1:16" ht="12.75">
      <c r="A93" s="33" t="s">
        <v>36</v>
      </c>
      <c r="B93" s="30" t="s">
        <v>169</v>
      </c>
      <c r="C93" s="34" t="s">
        <v>170</v>
      </c>
      <c r="D93" s="46"/>
      <c r="E93" s="46"/>
      <c r="F93" s="106"/>
      <c r="G93" s="47"/>
      <c r="H93" s="48"/>
      <c r="I93" s="46"/>
      <c r="J93" s="46"/>
      <c r="K93" s="46"/>
      <c r="L93" s="46"/>
      <c r="M93" s="46"/>
      <c r="N93" s="46"/>
      <c r="O93" s="46"/>
      <c r="P93" s="46"/>
    </row>
    <row r="94" spans="1:17" ht="12.75">
      <c r="A94" s="89" t="s">
        <v>150</v>
      </c>
      <c r="B94" s="87" t="s">
        <v>169</v>
      </c>
      <c r="C94" s="90" t="s">
        <v>170</v>
      </c>
      <c r="D94" s="91" t="s">
        <v>193</v>
      </c>
      <c r="E94" s="88"/>
      <c r="F94" s="88">
        <v>9</v>
      </c>
      <c r="G94" s="92">
        <f>F94/14</f>
        <v>0.6428571428571429</v>
      </c>
      <c r="H94" s="98" t="s">
        <v>196</v>
      </c>
      <c r="I94" s="88"/>
      <c r="J94" s="103">
        <v>10</v>
      </c>
      <c r="K94" s="92">
        <f>J94/15</f>
        <v>0.6666666666666666</v>
      </c>
      <c r="L94" s="19"/>
      <c r="M94" s="88"/>
      <c r="N94" s="116" t="s">
        <v>206</v>
      </c>
      <c r="O94" s="117" t="s">
        <v>193</v>
      </c>
      <c r="P94" s="118" t="s">
        <v>208</v>
      </c>
      <c r="Q94" s="88" t="s">
        <v>193</v>
      </c>
    </row>
    <row r="95" spans="1:17" ht="12.75">
      <c r="A95" s="89" t="s">
        <v>146</v>
      </c>
      <c r="B95" s="87" t="s">
        <v>169</v>
      </c>
      <c r="C95" s="90" t="s">
        <v>170</v>
      </c>
      <c r="D95" s="91" t="s">
        <v>193</v>
      </c>
      <c r="E95" s="88"/>
      <c r="F95" s="88"/>
      <c r="G95" s="92"/>
      <c r="H95" s="88">
        <v>12</v>
      </c>
      <c r="I95" s="92">
        <f>H95/14</f>
        <v>0.8571428571428571</v>
      </c>
      <c r="J95" s="103">
        <v>10</v>
      </c>
      <c r="K95" s="92">
        <f>J95/15</f>
        <v>0.6666666666666666</v>
      </c>
      <c r="L95" s="94"/>
      <c r="M95" s="91" t="s">
        <v>193</v>
      </c>
      <c r="N95" s="116" t="s">
        <v>206</v>
      </c>
      <c r="O95" s="117" t="s">
        <v>193</v>
      </c>
      <c r="P95" s="118" t="s">
        <v>208</v>
      </c>
      <c r="Q95" s="88" t="s">
        <v>193</v>
      </c>
    </row>
    <row r="96" spans="1:16" ht="12.75">
      <c r="A96" s="33" t="s">
        <v>40</v>
      </c>
      <c r="B96" s="30" t="s">
        <v>166</v>
      </c>
      <c r="C96" s="34" t="s">
        <v>167</v>
      </c>
      <c r="D96" s="18"/>
      <c r="E96" s="18"/>
      <c r="F96" s="104"/>
      <c r="G96" s="17"/>
      <c r="H96" s="39"/>
      <c r="I96" s="18"/>
      <c r="J96" s="18"/>
      <c r="K96" s="18"/>
      <c r="L96" s="2"/>
      <c r="M96" s="28"/>
      <c r="N96" s="2"/>
      <c r="O96" s="2"/>
      <c r="P96" s="2"/>
    </row>
    <row r="97" spans="1:16" ht="12.75">
      <c r="A97" s="33" t="s">
        <v>37</v>
      </c>
      <c r="B97" s="30" t="s">
        <v>166</v>
      </c>
      <c r="C97" s="34" t="s">
        <v>167</v>
      </c>
      <c r="D97" s="4"/>
      <c r="E97" s="4"/>
      <c r="F97" s="105"/>
      <c r="G97" s="3"/>
      <c r="H97" s="41" t="s">
        <v>196</v>
      </c>
      <c r="I97" s="4"/>
      <c r="J97" s="4"/>
      <c r="K97" s="4"/>
      <c r="L97" s="4"/>
      <c r="M97" s="4"/>
      <c r="N97" s="4"/>
      <c r="O97" s="4"/>
      <c r="P97" s="4"/>
    </row>
    <row r="98" spans="1:16" ht="12.75">
      <c r="A98" s="33" t="s">
        <v>38</v>
      </c>
      <c r="B98" s="30" t="s">
        <v>175</v>
      </c>
      <c r="C98" s="34" t="s">
        <v>176</v>
      </c>
      <c r="D98" s="5"/>
      <c r="E98" s="4"/>
      <c r="F98" s="105"/>
      <c r="G98" s="3"/>
      <c r="H98" s="41"/>
      <c r="I98" s="6"/>
      <c r="J98" s="4"/>
      <c r="K98" s="6"/>
      <c r="L98" s="4"/>
      <c r="M98" s="4"/>
      <c r="N98" s="10"/>
      <c r="O98" s="4"/>
      <c r="P98" s="1"/>
    </row>
    <row r="99" spans="1:17" ht="12.75">
      <c r="A99" s="114" t="s">
        <v>57</v>
      </c>
      <c r="B99" s="113" t="s">
        <v>169</v>
      </c>
      <c r="C99" s="115" t="s">
        <v>170</v>
      </c>
      <c r="D99" s="120" t="s">
        <v>193</v>
      </c>
      <c r="E99" s="19"/>
      <c r="F99" s="19">
        <v>7</v>
      </c>
      <c r="G99" s="17">
        <f>F99/14</f>
        <v>0.5</v>
      </c>
      <c r="H99" s="19">
        <v>12</v>
      </c>
      <c r="I99" s="20">
        <f>H99/14</f>
        <v>0.8571428571428571</v>
      </c>
      <c r="J99" s="134">
        <v>9</v>
      </c>
      <c r="K99" s="17">
        <f>J99/15</f>
        <v>0.6</v>
      </c>
      <c r="L99" s="111"/>
      <c r="M99" s="19"/>
      <c r="N99" s="116" t="s">
        <v>206</v>
      </c>
      <c r="O99" s="117" t="s">
        <v>193</v>
      </c>
      <c r="P99" s="118" t="s">
        <v>208</v>
      </c>
      <c r="Q99" s="88" t="s">
        <v>193</v>
      </c>
    </row>
    <row r="100" spans="1:16" ht="14.25">
      <c r="A100" s="33" t="s">
        <v>26</v>
      </c>
      <c r="B100" s="30" t="s">
        <v>171</v>
      </c>
      <c r="C100" s="34" t="s">
        <v>172</v>
      </c>
      <c r="D100" s="8"/>
      <c r="E100" s="5"/>
      <c r="F100" s="5"/>
      <c r="G100" s="3"/>
      <c r="H100" s="41"/>
      <c r="I100" s="11"/>
      <c r="J100" s="4"/>
      <c r="K100" s="6"/>
      <c r="L100" s="7"/>
      <c r="M100" s="4"/>
      <c r="N100" s="4"/>
      <c r="O100" s="13"/>
      <c r="P100" s="1"/>
    </row>
    <row r="101" spans="1:16" ht="12.75">
      <c r="A101" s="33" t="s">
        <v>27</v>
      </c>
      <c r="B101" s="30" t="s">
        <v>175</v>
      </c>
      <c r="C101" s="34" t="s">
        <v>176</v>
      </c>
      <c r="D101" s="4"/>
      <c r="E101" s="4"/>
      <c r="F101" s="105"/>
      <c r="G101" s="3"/>
      <c r="H101" s="41"/>
      <c r="I101" s="4"/>
      <c r="J101" s="4"/>
      <c r="K101" s="4"/>
      <c r="L101" s="4"/>
      <c r="M101" s="4"/>
      <c r="N101" s="4"/>
      <c r="O101" s="4"/>
      <c r="P101" s="4"/>
    </row>
    <row r="102" spans="1:17" ht="12.75">
      <c r="A102" s="114" t="s">
        <v>111</v>
      </c>
      <c r="B102" s="113" t="s">
        <v>169</v>
      </c>
      <c r="C102" s="115" t="s">
        <v>170</v>
      </c>
      <c r="D102" s="120" t="s">
        <v>193</v>
      </c>
      <c r="E102" s="19"/>
      <c r="F102" s="19"/>
      <c r="G102" s="17"/>
      <c r="H102" s="42" t="s">
        <v>196</v>
      </c>
      <c r="I102" s="20"/>
      <c r="J102" s="132">
        <v>12</v>
      </c>
      <c r="K102" s="20">
        <f>J102/15</f>
        <v>0.8</v>
      </c>
      <c r="L102" s="107" t="s">
        <v>193</v>
      </c>
      <c r="M102" s="19"/>
      <c r="N102" s="112" t="s">
        <v>198</v>
      </c>
      <c r="O102" s="12" t="s">
        <v>193</v>
      </c>
      <c r="P102" s="1" t="s">
        <v>208</v>
      </c>
      <c r="Q102" s="88" t="s">
        <v>193</v>
      </c>
    </row>
    <row r="103" spans="1:16" ht="12.75">
      <c r="A103" s="33" t="s">
        <v>46</v>
      </c>
      <c r="B103" s="30" t="s">
        <v>2</v>
      </c>
      <c r="C103" s="34" t="s">
        <v>9</v>
      </c>
      <c r="D103" s="4"/>
      <c r="E103" s="4"/>
      <c r="F103" s="105"/>
      <c r="G103" s="3"/>
      <c r="H103" s="41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33" t="s">
        <v>129</v>
      </c>
      <c r="B104" s="30" t="s">
        <v>171</v>
      </c>
      <c r="C104" s="34" t="s">
        <v>172</v>
      </c>
      <c r="D104" s="4"/>
      <c r="E104" s="4"/>
      <c r="F104" s="105"/>
      <c r="G104" s="3"/>
      <c r="H104" s="41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33" t="s">
        <v>130</v>
      </c>
      <c r="B105" s="30" t="s">
        <v>175</v>
      </c>
      <c r="C105" s="34" t="s">
        <v>176</v>
      </c>
      <c r="D105" s="4"/>
      <c r="E105" s="4"/>
      <c r="F105" s="105"/>
      <c r="G105" s="3"/>
      <c r="H105" s="41"/>
      <c r="I105" s="4"/>
      <c r="J105" s="4"/>
      <c r="K105" s="4"/>
      <c r="L105" s="4"/>
      <c r="M105" s="4"/>
      <c r="N105" s="4"/>
      <c r="O105" s="2"/>
      <c r="P105" s="4"/>
    </row>
    <row r="106" spans="1:16" ht="12.75">
      <c r="A106" s="33" t="s">
        <v>125</v>
      </c>
      <c r="B106" s="30" t="s">
        <v>169</v>
      </c>
      <c r="C106" s="34" t="s">
        <v>170</v>
      </c>
      <c r="D106" s="19"/>
      <c r="E106" s="19"/>
      <c r="F106" s="105"/>
      <c r="G106" s="17"/>
      <c r="H106" s="42"/>
      <c r="I106" s="19"/>
      <c r="J106" s="19"/>
      <c r="K106" s="19"/>
      <c r="L106" s="4"/>
      <c r="M106" s="15"/>
      <c r="N106" s="4"/>
      <c r="O106" s="4"/>
      <c r="P106" s="4"/>
    </row>
    <row r="107" spans="1:16" ht="12.75">
      <c r="A107" s="33" t="s">
        <v>109</v>
      </c>
      <c r="B107" s="30" t="s">
        <v>164</v>
      </c>
      <c r="C107" s="34" t="s">
        <v>168</v>
      </c>
      <c r="D107" s="46"/>
      <c r="E107" s="46"/>
      <c r="F107" s="106"/>
      <c r="G107" s="47"/>
      <c r="H107" s="48"/>
      <c r="I107" s="46"/>
      <c r="J107" s="46"/>
      <c r="K107" s="46"/>
      <c r="L107" s="46"/>
      <c r="M107" s="46"/>
      <c r="N107" s="46"/>
      <c r="O107" s="44"/>
      <c r="P107" s="46"/>
    </row>
    <row r="108" spans="1:17" ht="12.75">
      <c r="A108" s="89" t="s">
        <v>75</v>
      </c>
      <c r="B108" s="87" t="s">
        <v>166</v>
      </c>
      <c r="C108" s="90" t="s">
        <v>167</v>
      </c>
      <c r="D108" s="88"/>
      <c r="E108" s="88"/>
      <c r="F108" s="88">
        <v>6</v>
      </c>
      <c r="G108" s="92">
        <f>F108/14</f>
        <v>0.42857142857142855</v>
      </c>
      <c r="H108" s="88">
        <v>13</v>
      </c>
      <c r="I108" s="92">
        <f>H108/14</f>
        <v>0.9285714285714286</v>
      </c>
      <c r="J108" s="103">
        <v>13</v>
      </c>
      <c r="K108" s="92">
        <f>J108/15</f>
        <v>0.8666666666666667</v>
      </c>
      <c r="L108" s="107" t="s">
        <v>193</v>
      </c>
      <c r="M108" s="88"/>
      <c r="N108" s="88" t="s">
        <v>200</v>
      </c>
      <c r="O108" s="88"/>
      <c r="P108" s="88"/>
      <c r="Q108" s="88" t="s">
        <v>193</v>
      </c>
    </row>
    <row r="109" spans="1:16" ht="12.75">
      <c r="A109" s="33" t="s">
        <v>124</v>
      </c>
      <c r="B109" s="30" t="s">
        <v>175</v>
      </c>
      <c r="C109" s="34" t="s">
        <v>176</v>
      </c>
      <c r="D109" s="77"/>
      <c r="E109" s="18"/>
      <c r="F109" s="104"/>
      <c r="G109" s="17"/>
      <c r="H109" s="39"/>
      <c r="I109" s="17"/>
      <c r="J109" s="18"/>
      <c r="K109" s="17"/>
      <c r="L109" s="71"/>
      <c r="M109" s="28"/>
      <c r="N109" s="2"/>
      <c r="O109" s="12"/>
      <c r="P109" s="69"/>
    </row>
    <row r="110" spans="1:16" ht="12.75">
      <c r="A110" s="33" t="s">
        <v>118</v>
      </c>
      <c r="B110" s="30" t="s">
        <v>171</v>
      </c>
      <c r="C110" s="34" t="s">
        <v>172</v>
      </c>
      <c r="D110" s="19"/>
      <c r="E110" s="19"/>
      <c r="F110" s="105"/>
      <c r="G110" s="17"/>
      <c r="H110" s="42"/>
      <c r="I110" s="20"/>
      <c r="J110" s="18"/>
      <c r="K110" s="17"/>
      <c r="L110" s="14"/>
      <c r="M110" s="15"/>
      <c r="N110" s="4"/>
      <c r="O110" s="12"/>
      <c r="P110" s="1"/>
    </row>
    <row r="111" spans="1:17" ht="12.75">
      <c r="A111" s="114" t="s">
        <v>93</v>
      </c>
      <c r="B111" s="113" t="s">
        <v>166</v>
      </c>
      <c r="C111" s="115" t="s">
        <v>167</v>
      </c>
      <c r="D111" s="25"/>
      <c r="E111" s="19"/>
      <c r="F111" s="19">
        <v>8</v>
      </c>
      <c r="G111" s="17">
        <f>F111/14</f>
        <v>0.5714285714285714</v>
      </c>
      <c r="H111" s="19">
        <v>13</v>
      </c>
      <c r="I111" s="20">
        <f>H111/14</f>
        <v>0.9285714285714286</v>
      </c>
      <c r="J111" s="132"/>
      <c r="K111" s="20"/>
      <c r="L111" s="111"/>
      <c r="M111" s="120"/>
      <c r="N111" s="88" t="s">
        <v>201</v>
      </c>
      <c r="O111" s="96"/>
      <c r="P111" s="97"/>
      <c r="Q111" s="88" t="s">
        <v>193</v>
      </c>
    </row>
    <row r="112" spans="1:16" ht="12.75">
      <c r="A112" s="33" t="s">
        <v>42</v>
      </c>
      <c r="B112" s="30" t="s">
        <v>171</v>
      </c>
      <c r="C112" s="34" t="s">
        <v>172</v>
      </c>
      <c r="D112" s="5"/>
      <c r="E112" s="4"/>
      <c r="F112" s="105"/>
      <c r="G112" s="3"/>
      <c r="H112" s="40"/>
      <c r="I112" s="9"/>
      <c r="J112" s="9"/>
      <c r="K112" s="4"/>
      <c r="L112" s="4"/>
      <c r="M112" s="4"/>
      <c r="N112" s="4"/>
      <c r="O112" s="2"/>
      <c r="P112" s="4"/>
    </row>
    <row r="113" spans="1:16" ht="12.75">
      <c r="A113" s="33" t="s">
        <v>58</v>
      </c>
      <c r="B113" s="30" t="s">
        <v>2</v>
      </c>
      <c r="C113" s="34" t="s">
        <v>9</v>
      </c>
      <c r="D113" s="4"/>
      <c r="E113" s="4"/>
      <c r="F113" s="105"/>
      <c r="G113" s="3"/>
      <c r="H113" s="41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33" t="s">
        <v>53</v>
      </c>
      <c r="B114" s="30" t="s">
        <v>166</v>
      </c>
      <c r="C114" s="34" t="s">
        <v>167</v>
      </c>
      <c r="D114" s="19"/>
      <c r="E114" s="19"/>
      <c r="F114" s="105"/>
      <c r="G114" s="17"/>
      <c r="H114" s="42"/>
      <c r="I114" s="19"/>
      <c r="J114" s="18"/>
      <c r="K114" s="17"/>
      <c r="L114" s="14"/>
      <c r="M114" s="15"/>
      <c r="N114" s="4"/>
      <c r="O114" s="12"/>
      <c r="P114" s="1"/>
    </row>
    <row r="115" spans="1:16" ht="12.75">
      <c r="A115" s="33" t="s">
        <v>41</v>
      </c>
      <c r="B115" s="30" t="s">
        <v>169</v>
      </c>
      <c r="C115" s="34" t="s">
        <v>170</v>
      </c>
      <c r="D115" s="5"/>
      <c r="E115" s="4"/>
      <c r="F115" s="105"/>
      <c r="G115" s="3"/>
      <c r="H115" s="41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33" t="s">
        <v>43</v>
      </c>
      <c r="B116" s="30" t="s">
        <v>164</v>
      </c>
      <c r="C116" s="34" t="s">
        <v>168</v>
      </c>
      <c r="D116" s="4"/>
      <c r="E116" s="4"/>
      <c r="F116" s="105"/>
      <c r="G116" s="3"/>
      <c r="H116" s="41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33" t="s">
        <v>45</v>
      </c>
      <c r="B117" s="30" t="s">
        <v>164</v>
      </c>
      <c r="C117" s="34" t="s">
        <v>168</v>
      </c>
      <c r="D117" s="19"/>
      <c r="E117" s="19"/>
      <c r="F117" s="105"/>
      <c r="G117" s="17"/>
      <c r="H117" s="42"/>
      <c r="I117" s="19"/>
      <c r="J117" s="19"/>
      <c r="K117" s="19"/>
      <c r="L117" s="4"/>
      <c r="M117" s="15"/>
      <c r="N117" s="4"/>
      <c r="O117" s="4"/>
      <c r="P117" s="4"/>
    </row>
    <row r="118" spans="1:17" ht="12.75">
      <c r="A118" s="114" t="s">
        <v>28</v>
      </c>
      <c r="B118" s="113" t="s">
        <v>166</v>
      </c>
      <c r="C118" s="115" t="s">
        <v>167</v>
      </c>
      <c r="D118" s="119" t="s">
        <v>204</v>
      </c>
      <c r="E118" s="19"/>
      <c r="F118" s="19">
        <v>8</v>
      </c>
      <c r="G118" s="17">
        <f>F118/14</f>
        <v>0.5714285714285714</v>
      </c>
      <c r="H118" s="19">
        <v>12</v>
      </c>
      <c r="I118" s="20">
        <f>H118/14</f>
        <v>0.8571428571428571</v>
      </c>
      <c r="J118" s="132">
        <v>13</v>
      </c>
      <c r="K118" s="20">
        <f>J118/15</f>
        <v>0.8666666666666667</v>
      </c>
      <c r="L118" s="107" t="s">
        <v>193</v>
      </c>
      <c r="M118" s="119" t="s">
        <v>193</v>
      </c>
      <c r="N118" s="112" t="s">
        <v>198</v>
      </c>
      <c r="O118" s="117" t="s">
        <v>193</v>
      </c>
      <c r="P118" s="118" t="s">
        <v>208</v>
      </c>
      <c r="Q118" s="88" t="s">
        <v>193</v>
      </c>
    </row>
    <row r="119" spans="1:17" ht="12.75">
      <c r="A119" s="114" t="s">
        <v>144</v>
      </c>
      <c r="B119" s="113" t="s">
        <v>166</v>
      </c>
      <c r="C119" s="115" t="s">
        <v>167</v>
      </c>
      <c r="D119" s="120" t="s">
        <v>193</v>
      </c>
      <c r="E119" s="19"/>
      <c r="F119" s="19">
        <v>9</v>
      </c>
      <c r="G119" s="17">
        <f>F119/14</f>
        <v>0.6428571428571429</v>
      </c>
      <c r="H119" s="19">
        <v>12</v>
      </c>
      <c r="I119" s="20">
        <f>H119/14</f>
        <v>0.8571428571428571</v>
      </c>
      <c r="J119" s="132">
        <v>13</v>
      </c>
      <c r="K119" s="20">
        <f>J119/15</f>
        <v>0.8666666666666667</v>
      </c>
      <c r="L119" s="107" t="s">
        <v>193</v>
      </c>
      <c r="M119" s="120"/>
      <c r="N119" s="112" t="s">
        <v>198</v>
      </c>
      <c r="O119" s="117" t="s">
        <v>193</v>
      </c>
      <c r="P119" s="118" t="s">
        <v>208</v>
      </c>
      <c r="Q119" s="88" t="s">
        <v>193</v>
      </c>
    </row>
    <row r="120" spans="1:17" ht="12.75">
      <c r="A120" s="114" t="s">
        <v>47</v>
      </c>
      <c r="B120" s="113" t="s">
        <v>166</v>
      </c>
      <c r="C120" s="115" t="s">
        <v>167</v>
      </c>
      <c r="D120" s="120" t="s">
        <v>193</v>
      </c>
      <c r="E120" s="19"/>
      <c r="F120" s="19">
        <v>7</v>
      </c>
      <c r="G120" s="17">
        <f>F120/14</f>
        <v>0.5</v>
      </c>
      <c r="H120" s="19">
        <v>13</v>
      </c>
      <c r="I120" s="20">
        <f>H120/14</f>
        <v>0.9285714285714286</v>
      </c>
      <c r="J120" s="132">
        <v>11</v>
      </c>
      <c r="K120" s="20">
        <f>J120/15</f>
        <v>0.7333333333333333</v>
      </c>
      <c r="L120" s="107" t="s">
        <v>193</v>
      </c>
      <c r="M120" s="120" t="s">
        <v>193</v>
      </c>
      <c r="N120" s="112" t="s">
        <v>198</v>
      </c>
      <c r="O120" s="117" t="s">
        <v>193</v>
      </c>
      <c r="P120" s="118" t="s">
        <v>208</v>
      </c>
      <c r="Q120" s="88" t="s">
        <v>193</v>
      </c>
    </row>
    <row r="121" spans="1:16" ht="12.75">
      <c r="A121" s="33" t="s">
        <v>189</v>
      </c>
      <c r="B121" s="30" t="s">
        <v>164</v>
      </c>
      <c r="C121" s="34" t="s">
        <v>165</v>
      </c>
      <c r="D121" s="49"/>
      <c r="E121" s="49"/>
      <c r="F121" s="106"/>
      <c r="G121" s="32"/>
      <c r="H121" s="50"/>
      <c r="I121" s="51"/>
      <c r="J121" s="31"/>
      <c r="K121" s="32"/>
      <c r="L121" s="46"/>
      <c r="M121" s="53"/>
      <c r="N121" s="46"/>
      <c r="O121" s="46"/>
      <c r="P121" s="46"/>
    </row>
    <row r="122" spans="1:17" ht="12.75">
      <c r="A122" s="89" t="s">
        <v>110</v>
      </c>
      <c r="B122" s="87" t="s">
        <v>166</v>
      </c>
      <c r="C122" s="90" t="s">
        <v>167</v>
      </c>
      <c r="D122" s="95" t="s">
        <v>204</v>
      </c>
      <c r="E122" s="91" t="s">
        <v>193</v>
      </c>
      <c r="F122" s="88">
        <v>6</v>
      </c>
      <c r="G122" s="92">
        <f>F122/14</f>
        <v>0.42857142857142855</v>
      </c>
      <c r="H122" s="88">
        <v>10.5</v>
      </c>
      <c r="I122" s="92">
        <f>H122/14</f>
        <v>0.75</v>
      </c>
      <c r="J122" s="103">
        <v>11</v>
      </c>
      <c r="K122" s="92">
        <f>J122/15</f>
        <v>0.7333333333333333</v>
      </c>
      <c r="L122" s="107" t="s">
        <v>193</v>
      </c>
      <c r="M122" s="91"/>
      <c r="N122" s="112" t="s">
        <v>198</v>
      </c>
      <c r="O122" s="117" t="s">
        <v>193</v>
      </c>
      <c r="P122" s="118" t="s">
        <v>208</v>
      </c>
      <c r="Q122" s="88" t="s">
        <v>193</v>
      </c>
    </row>
    <row r="123" spans="1:16" ht="12.75">
      <c r="A123" s="33" t="s">
        <v>51</v>
      </c>
      <c r="B123" s="30" t="s">
        <v>166</v>
      </c>
      <c r="C123" s="34" t="s">
        <v>167</v>
      </c>
      <c r="D123" s="2"/>
      <c r="E123" s="2"/>
      <c r="F123" s="104"/>
      <c r="G123" s="3"/>
      <c r="H123" s="65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33" t="s">
        <v>52</v>
      </c>
      <c r="B124" s="30" t="s">
        <v>173</v>
      </c>
      <c r="C124" s="34" t="s">
        <v>174</v>
      </c>
      <c r="D124" s="46"/>
      <c r="E124" s="46"/>
      <c r="F124" s="106"/>
      <c r="G124" s="47"/>
      <c r="H124" s="61"/>
      <c r="I124" s="62"/>
      <c r="J124" s="62"/>
      <c r="K124" s="46"/>
      <c r="L124" s="46"/>
      <c r="M124" s="46"/>
      <c r="N124" s="46"/>
      <c r="O124" s="46"/>
      <c r="P124" s="46"/>
    </row>
    <row r="125" spans="1:17" ht="12.75">
      <c r="A125" s="89" t="s">
        <v>104</v>
      </c>
      <c r="B125" s="87" t="s">
        <v>166</v>
      </c>
      <c r="C125" s="90" t="s">
        <v>167</v>
      </c>
      <c r="D125" s="88"/>
      <c r="E125" s="88"/>
      <c r="F125" s="88">
        <v>8</v>
      </c>
      <c r="G125" s="92">
        <f>F125/14</f>
        <v>0.5714285714285714</v>
      </c>
      <c r="H125" s="98" t="s">
        <v>196</v>
      </c>
      <c r="I125" s="93"/>
      <c r="J125" s="103"/>
      <c r="K125" s="92"/>
      <c r="L125" s="94"/>
      <c r="M125" s="95"/>
      <c r="N125" s="88" t="s">
        <v>199</v>
      </c>
      <c r="O125" s="96"/>
      <c r="P125" s="97"/>
      <c r="Q125" s="88" t="s">
        <v>193</v>
      </c>
    </row>
    <row r="126" spans="1:16" ht="12.75">
      <c r="A126" s="33" t="s">
        <v>117</v>
      </c>
      <c r="B126" s="30" t="s">
        <v>175</v>
      </c>
      <c r="C126" s="34" t="s">
        <v>176</v>
      </c>
      <c r="D126" s="2"/>
      <c r="E126" s="2"/>
      <c r="F126" s="104"/>
      <c r="G126" s="3"/>
      <c r="H126" s="65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33" t="s">
        <v>121</v>
      </c>
      <c r="B127" s="30" t="s">
        <v>171</v>
      </c>
      <c r="C127" s="34" t="s">
        <v>172</v>
      </c>
      <c r="D127" s="49"/>
      <c r="E127" s="49"/>
      <c r="F127" s="106"/>
      <c r="G127" s="32"/>
      <c r="H127" s="50"/>
      <c r="I127" s="49"/>
      <c r="J127" s="31"/>
      <c r="K127" s="32"/>
      <c r="L127" s="52"/>
      <c r="M127" s="53"/>
      <c r="N127" s="46"/>
      <c r="O127" s="54"/>
      <c r="P127" s="55"/>
    </row>
    <row r="128" spans="1:17" ht="12.75">
      <c r="A128" s="89" t="s">
        <v>105</v>
      </c>
      <c r="B128" s="87" t="s">
        <v>166</v>
      </c>
      <c r="C128" s="90" t="s">
        <v>167</v>
      </c>
      <c r="D128" s="91" t="s">
        <v>193</v>
      </c>
      <c r="E128" s="88"/>
      <c r="F128" s="88">
        <v>8</v>
      </c>
      <c r="G128" s="92">
        <f>F128/14</f>
        <v>0.5714285714285714</v>
      </c>
      <c r="H128" s="88">
        <v>12</v>
      </c>
      <c r="I128" s="92">
        <f>H128/14</f>
        <v>0.8571428571428571</v>
      </c>
      <c r="J128" s="103">
        <v>12</v>
      </c>
      <c r="K128" s="92">
        <f>J128/15</f>
        <v>0.8</v>
      </c>
      <c r="L128" s="107" t="s">
        <v>193</v>
      </c>
      <c r="M128" s="88"/>
      <c r="N128" s="112" t="s">
        <v>198</v>
      </c>
      <c r="O128" s="117" t="s">
        <v>193</v>
      </c>
      <c r="P128" s="118" t="s">
        <v>208</v>
      </c>
      <c r="Q128" s="88" t="s">
        <v>193</v>
      </c>
    </row>
    <row r="129" spans="1:16" ht="12.75">
      <c r="A129" s="33" t="s">
        <v>122</v>
      </c>
      <c r="B129" s="30" t="s">
        <v>173</v>
      </c>
      <c r="C129" s="34" t="s">
        <v>174</v>
      </c>
      <c r="D129" s="18"/>
      <c r="E129" s="18"/>
      <c r="F129" s="104"/>
      <c r="G129" s="17"/>
      <c r="H129" s="39"/>
      <c r="I129" s="18"/>
      <c r="J129" s="18"/>
      <c r="K129" s="17"/>
      <c r="L129" s="71"/>
      <c r="M129" s="72"/>
      <c r="N129" s="2"/>
      <c r="O129" s="2"/>
      <c r="P129" s="69"/>
    </row>
    <row r="130" spans="1:16" ht="12.75">
      <c r="A130" s="33" t="s">
        <v>102</v>
      </c>
      <c r="B130" s="30" t="s">
        <v>171</v>
      </c>
      <c r="C130" s="34" t="s">
        <v>172</v>
      </c>
      <c r="D130" s="25"/>
      <c r="E130" s="19"/>
      <c r="F130" s="105"/>
      <c r="G130" s="17"/>
      <c r="H130" s="42"/>
      <c r="I130" s="20"/>
      <c r="J130" s="18"/>
      <c r="K130" s="22"/>
      <c r="L130" s="14"/>
      <c r="M130" s="15"/>
      <c r="N130" s="4"/>
      <c r="O130" s="12"/>
      <c r="P130" s="1"/>
    </row>
    <row r="131" spans="1:16" ht="12.75">
      <c r="A131" s="33" t="s">
        <v>120</v>
      </c>
      <c r="B131" s="30" t="s">
        <v>171</v>
      </c>
      <c r="C131" s="34" t="s">
        <v>172</v>
      </c>
      <c r="D131" s="46"/>
      <c r="E131" s="46"/>
      <c r="F131" s="106"/>
      <c r="G131" s="47"/>
      <c r="H131" s="48"/>
      <c r="I131" s="46"/>
      <c r="J131" s="46"/>
      <c r="K131" s="46"/>
      <c r="L131" s="46"/>
      <c r="M131" s="46"/>
      <c r="N131" s="46"/>
      <c r="O131" s="44"/>
      <c r="P131" s="46"/>
    </row>
    <row r="132" spans="1:17" ht="12.75">
      <c r="A132" s="89" t="s">
        <v>140</v>
      </c>
      <c r="B132" s="87" t="s">
        <v>164</v>
      </c>
      <c r="C132" s="90" t="s">
        <v>165</v>
      </c>
      <c r="D132" s="95" t="s">
        <v>202</v>
      </c>
      <c r="E132" s="88"/>
      <c r="F132" s="88">
        <v>8</v>
      </c>
      <c r="G132" s="92">
        <f>F132/14</f>
        <v>0.5714285714285714</v>
      </c>
      <c r="H132" s="88">
        <v>14</v>
      </c>
      <c r="I132" s="93">
        <f>H132/14</f>
        <v>1</v>
      </c>
      <c r="J132" s="103">
        <v>15</v>
      </c>
      <c r="K132" s="93">
        <f>J132/15</f>
        <v>1</v>
      </c>
      <c r="L132" s="110" t="s">
        <v>193</v>
      </c>
      <c r="M132" s="88"/>
      <c r="N132" s="112" t="s">
        <v>198</v>
      </c>
      <c r="O132" s="117" t="s">
        <v>193</v>
      </c>
      <c r="P132" s="118" t="s">
        <v>208</v>
      </c>
      <c r="Q132" s="88" t="s">
        <v>193</v>
      </c>
    </row>
    <row r="133" spans="1:16" ht="12.75">
      <c r="A133" s="33" t="s">
        <v>123</v>
      </c>
      <c r="B133" s="30" t="s">
        <v>164</v>
      </c>
      <c r="C133" s="34" t="s">
        <v>168</v>
      </c>
      <c r="D133" s="18"/>
      <c r="E133" s="18"/>
      <c r="F133" s="104"/>
      <c r="G133" s="17"/>
      <c r="H133" s="39"/>
      <c r="I133" s="22"/>
      <c r="J133" s="18"/>
      <c r="K133" s="18"/>
      <c r="L133" s="2"/>
      <c r="M133" s="28"/>
      <c r="N133" s="2"/>
      <c r="O133" s="2"/>
      <c r="P133" s="2"/>
    </row>
    <row r="134" spans="1:16" ht="12.75">
      <c r="A134" s="33" t="s">
        <v>108</v>
      </c>
      <c r="B134" s="30" t="s">
        <v>164</v>
      </c>
      <c r="C134" s="34" t="s">
        <v>168</v>
      </c>
      <c r="D134" s="25"/>
      <c r="E134" s="19"/>
      <c r="F134" s="105"/>
      <c r="G134" s="17"/>
      <c r="H134" s="42"/>
      <c r="I134" s="19"/>
      <c r="J134" s="18"/>
      <c r="K134" s="17"/>
      <c r="L134" s="14"/>
      <c r="M134" s="15"/>
      <c r="N134" s="4"/>
      <c r="O134" s="12"/>
      <c r="P134" s="1"/>
    </row>
    <row r="135" spans="1:16" ht="12.75">
      <c r="A135" s="33" t="s">
        <v>114</v>
      </c>
      <c r="B135" s="30" t="s">
        <v>166</v>
      </c>
      <c r="C135" s="34" t="s">
        <v>167</v>
      </c>
      <c r="D135" s="5"/>
      <c r="E135" s="4"/>
      <c r="F135" s="105"/>
      <c r="G135" s="3"/>
      <c r="H135" s="41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33" t="s">
        <v>115</v>
      </c>
      <c r="B136" s="30" t="s">
        <v>164</v>
      </c>
      <c r="C136" s="34" t="s">
        <v>168</v>
      </c>
      <c r="D136" s="46"/>
      <c r="E136" s="46"/>
      <c r="F136" s="106"/>
      <c r="G136" s="47"/>
      <c r="H136" s="48"/>
      <c r="I136" s="46"/>
      <c r="J136" s="46"/>
      <c r="K136" s="46"/>
      <c r="L136" s="46"/>
      <c r="M136" s="46"/>
      <c r="N136" s="46"/>
      <c r="O136" s="46"/>
      <c r="P136" s="46"/>
    </row>
    <row r="137" spans="1:17" ht="12.75">
      <c r="A137" s="89" t="s">
        <v>60</v>
      </c>
      <c r="B137" s="87" t="s">
        <v>164</v>
      </c>
      <c r="C137" s="90" t="s">
        <v>165</v>
      </c>
      <c r="D137" s="95" t="s">
        <v>202</v>
      </c>
      <c r="E137" s="88"/>
      <c r="F137" s="88">
        <v>7</v>
      </c>
      <c r="G137" s="92">
        <f>F137/14</f>
        <v>0.5</v>
      </c>
      <c r="H137" s="88">
        <v>14</v>
      </c>
      <c r="I137" s="93">
        <f>H137/14</f>
        <v>1</v>
      </c>
      <c r="J137" s="103">
        <v>15</v>
      </c>
      <c r="K137" s="93">
        <f>J137/15</f>
        <v>1</v>
      </c>
      <c r="L137" s="107" t="s">
        <v>193</v>
      </c>
      <c r="M137" s="88"/>
      <c r="N137" s="112" t="s">
        <v>198</v>
      </c>
      <c r="O137" s="117" t="s">
        <v>193</v>
      </c>
      <c r="P137" s="118" t="s">
        <v>208</v>
      </c>
      <c r="Q137" s="88" t="s">
        <v>193</v>
      </c>
    </row>
    <row r="138" spans="1:17" ht="12.75">
      <c r="A138" s="89" t="s">
        <v>14</v>
      </c>
      <c r="B138" s="87" t="s">
        <v>164</v>
      </c>
      <c r="C138" s="90" t="s">
        <v>165</v>
      </c>
      <c r="D138" s="88"/>
      <c r="E138" s="88"/>
      <c r="F138" s="88"/>
      <c r="G138" s="92"/>
      <c r="H138" s="88">
        <v>12</v>
      </c>
      <c r="I138" s="92">
        <f>H138/14</f>
        <v>0.8571428571428571</v>
      </c>
      <c r="J138" s="103">
        <v>7</v>
      </c>
      <c r="K138" s="92">
        <f>J138/15</f>
        <v>0.4666666666666667</v>
      </c>
      <c r="L138" s="88"/>
      <c r="M138" s="88"/>
      <c r="N138" s="116" t="s">
        <v>201</v>
      </c>
      <c r="O138" s="117" t="s">
        <v>193</v>
      </c>
      <c r="P138" s="118" t="s">
        <v>208</v>
      </c>
      <c r="Q138" s="88" t="s">
        <v>193</v>
      </c>
    </row>
    <row r="139" spans="1:16" ht="12.75">
      <c r="A139" s="33" t="s">
        <v>106</v>
      </c>
      <c r="B139" s="30" t="s">
        <v>171</v>
      </c>
      <c r="C139" s="34" t="s">
        <v>172</v>
      </c>
      <c r="D139" s="44"/>
      <c r="E139" s="44"/>
      <c r="F139" s="108"/>
      <c r="G139" s="47"/>
      <c r="H139" s="76"/>
      <c r="I139" s="47"/>
      <c r="J139" s="47"/>
      <c r="K139" s="44"/>
      <c r="L139" s="44"/>
      <c r="M139" s="44"/>
      <c r="N139" s="44"/>
      <c r="O139" s="44"/>
      <c r="P139" s="44"/>
    </row>
    <row r="140" spans="1:17" s="23" customFormat="1" ht="12.75">
      <c r="A140" s="89" t="s">
        <v>25</v>
      </c>
      <c r="B140" s="87" t="s">
        <v>164</v>
      </c>
      <c r="C140" s="90" t="s">
        <v>168</v>
      </c>
      <c r="D140" s="101"/>
      <c r="E140" s="88"/>
      <c r="F140" s="88"/>
      <c r="G140" s="92"/>
      <c r="H140" s="98"/>
      <c r="I140" s="92"/>
      <c r="J140" s="88"/>
      <c r="K140" s="92"/>
      <c r="L140" s="135"/>
      <c r="M140" s="95"/>
      <c r="N140" s="116" t="s">
        <v>199</v>
      </c>
      <c r="O140" s="117" t="s">
        <v>193</v>
      </c>
      <c r="P140" s="118" t="s">
        <v>208</v>
      </c>
      <c r="Q140" s="88" t="s">
        <v>193</v>
      </c>
    </row>
    <row r="141" spans="1:16" ht="12.75">
      <c r="A141" s="33" t="s">
        <v>112</v>
      </c>
      <c r="B141" s="30" t="s">
        <v>169</v>
      </c>
      <c r="C141" s="34" t="s">
        <v>170</v>
      </c>
      <c r="D141" s="77"/>
      <c r="E141" s="18"/>
      <c r="F141" s="104"/>
      <c r="G141" s="17"/>
      <c r="H141" s="39"/>
      <c r="I141" s="17"/>
      <c r="J141" s="18"/>
      <c r="K141" s="17"/>
      <c r="L141" s="71"/>
      <c r="M141" s="72"/>
      <c r="N141" s="2"/>
      <c r="O141" s="12"/>
      <c r="P141" s="69"/>
    </row>
    <row r="142" spans="1:16" ht="12.75">
      <c r="A142" s="33" t="s">
        <v>94</v>
      </c>
      <c r="B142" s="30" t="s">
        <v>171</v>
      </c>
      <c r="C142" s="34" t="s">
        <v>172</v>
      </c>
      <c r="D142" s="4"/>
      <c r="E142" s="4"/>
      <c r="F142" s="105"/>
      <c r="G142" s="3"/>
      <c r="H142" s="41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33" t="s">
        <v>95</v>
      </c>
      <c r="B143" s="30" t="s">
        <v>175</v>
      </c>
      <c r="C143" s="34" t="s">
        <v>176</v>
      </c>
      <c r="D143" s="4"/>
      <c r="E143" s="4"/>
      <c r="F143" s="105"/>
      <c r="G143" s="3"/>
      <c r="H143" s="41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33" t="s">
        <v>107</v>
      </c>
      <c r="B144" s="30" t="s">
        <v>164</v>
      </c>
      <c r="C144" s="34" t="s">
        <v>168</v>
      </c>
      <c r="D144" s="46"/>
      <c r="E144" s="46"/>
      <c r="F144" s="106"/>
      <c r="G144" s="47"/>
      <c r="H144" s="48"/>
      <c r="I144" s="56"/>
      <c r="J144" s="46"/>
      <c r="K144" s="56"/>
      <c r="L144" s="46"/>
      <c r="M144" s="46"/>
      <c r="N144" s="46"/>
      <c r="O144" s="59"/>
      <c r="P144" s="55"/>
    </row>
    <row r="145" spans="1:17" ht="12.75">
      <c r="A145" s="89" t="s">
        <v>32</v>
      </c>
      <c r="B145" s="87" t="s">
        <v>164</v>
      </c>
      <c r="C145" s="90" t="s">
        <v>168</v>
      </c>
      <c r="D145" s="88"/>
      <c r="E145" s="101"/>
      <c r="F145" s="101"/>
      <c r="G145" s="92"/>
      <c r="H145" s="98"/>
      <c r="I145" s="92"/>
      <c r="J145" s="92"/>
      <c r="K145" s="88"/>
      <c r="L145" s="4"/>
      <c r="M145" s="101"/>
      <c r="N145" s="88" t="s">
        <v>199</v>
      </c>
      <c r="O145" s="117" t="s">
        <v>193</v>
      </c>
      <c r="P145" s="118" t="s">
        <v>208</v>
      </c>
      <c r="Q145" s="88" t="s">
        <v>193</v>
      </c>
    </row>
    <row r="146" spans="1:17" ht="14.25">
      <c r="A146" s="89" t="s">
        <v>54</v>
      </c>
      <c r="B146" s="87" t="s">
        <v>164</v>
      </c>
      <c r="C146" s="90" t="s">
        <v>168</v>
      </c>
      <c r="D146" s="88"/>
      <c r="E146" s="101"/>
      <c r="F146" s="101"/>
      <c r="G146" s="92"/>
      <c r="H146" s="98"/>
      <c r="I146" s="92"/>
      <c r="J146" s="88"/>
      <c r="K146" s="92"/>
      <c r="L146" s="7"/>
      <c r="M146" s="88"/>
      <c r="N146" s="116" t="s">
        <v>199</v>
      </c>
      <c r="O146" s="117" t="s">
        <v>193</v>
      </c>
      <c r="P146" s="118" t="s">
        <v>208</v>
      </c>
      <c r="Q146" s="88" t="s">
        <v>193</v>
      </c>
    </row>
    <row r="147" spans="1:16" ht="12.75">
      <c r="A147" s="33" t="s">
        <v>64</v>
      </c>
      <c r="B147" s="30" t="s">
        <v>169</v>
      </c>
      <c r="C147" s="34" t="s">
        <v>170</v>
      </c>
      <c r="D147" s="31"/>
      <c r="E147" s="31"/>
      <c r="F147" s="108"/>
      <c r="G147" s="32"/>
      <c r="H147" s="73"/>
      <c r="I147" s="31"/>
      <c r="J147" s="31"/>
      <c r="K147" s="32"/>
      <c r="L147" s="74"/>
      <c r="M147" s="45"/>
      <c r="N147" s="44"/>
      <c r="O147" s="54"/>
      <c r="P147" s="75"/>
    </row>
    <row r="148" spans="1:17" ht="12.75">
      <c r="A148" s="89" t="s">
        <v>113</v>
      </c>
      <c r="B148" s="87" t="s">
        <v>164</v>
      </c>
      <c r="C148" s="90" t="s">
        <v>168</v>
      </c>
      <c r="D148" s="100"/>
      <c r="E148" s="88"/>
      <c r="F148" s="88">
        <v>6</v>
      </c>
      <c r="G148" s="92">
        <f>F148/14</f>
        <v>0.42857142857142855</v>
      </c>
      <c r="H148" s="98" t="s">
        <v>196</v>
      </c>
      <c r="I148" s="92"/>
      <c r="J148" s="103"/>
      <c r="K148" s="92"/>
      <c r="L148" s="111"/>
      <c r="M148" s="91"/>
      <c r="N148" s="88" t="s">
        <v>199</v>
      </c>
      <c r="O148" s="96"/>
      <c r="P148" s="97"/>
      <c r="Q148" s="88" t="s">
        <v>193</v>
      </c>
    </row>
    <row r="149" spans="1:16" ht="12.75">
      <c r="A149" s="33" t="s">
        <v>16</v>
      </c>
      <c r="B149" s="30" t="s">
        <v>166</v>
      </c>
      <c r="C149" s="34" t="s">
        <v>167</v>
      </c>
      <c r="D149" s="80"/>
      <c r="E149" s="18"/>
      <c r="F149" s="104"/>
      <c r="G149" s="17"/>
      <c r="H149" s="39"/>
      <c r="I149" s="17"/>
      <c r="J149" s="18"/>
      <c r="K149" s="17"/>
      <c r="L149" s="71"/>
      <c r="M149" s="72"/>
      <c r="N149" s="2"/>
      <c r="O149" s="12"/>
      <c r="P149" s="69"/>
    </row>
    <row r="150" spans="1:16" ht="12.75">
      <c r="A150" s="33" t="s">
        <v>190</v>
      </c>
      <c r="B150" s="30" t="s">
        <v>164</v>
      </c>
      <c r="C150" s="34" t="s">
        <v>165</v>
      </c>
      <c r="D150" s="26"/>
      <c r="E150" s="19"/>
      <c r="F150" s="105"/>
      <c r="G150" s="17"/>
      <c r="H150" s="42"/>
      <c r="I150" s="21"/>
      <c r="J150" s="18"/>
      <c r="K150" s="17"/>
      <c r="L150" s="14"/>
      <c r="M150" s="15"/>
      <c r="N150" s="4"/>
      <c r="O150" s="12"/>
      <c r="P150" s="1"/>
    </row>
    <row r="151" spans="1:16" ht="12.75">
      <c r="A151" s="33" t="s">
        <v>6</v>
      </c>
      <c r="B151" s="30" t="s">
        <v>166</v>
      </c>
      <c r="C151" s="34" t="s">
        <v>167</v>
      </c>
      <c r="D151" s="19"/>
      <c r="E151" s="19"/>
      <c r="F151" s="105"/>
      <c r="G151" s="17"/>
      <c r="H151" s="42"/>
      <c r="I151" s="20"/>
      <c r="J151" s="19"/>
      <c r="K151" s="19"/>
      <c r="L151" s="4"/>
      <c r="M151" s="15"/>
      <c r="N151" s="4"/>
      <c r="O151" s="4"/>
      <c r="P151" s="4"/>
    </row>
    <row r="152" spans="1:16" ht="12.75">
      <c r="A152" s="33" t="s">
        <v>191</v>
      </c>
      <c r="B152" s="30" t="s">
        <v>169</v>
      </c>
      <c r="C152" s="34" t="s">
        <v>170</v>
      </c>
      <c r="D152" s="4"/>
      <c r="E152" s="4"/>
      <c r="F152" s="105"/>
      <c r="G152" s="3"/>
      <c r="H152" s="41"/>
      <c r="I152" s="4"/>
      <c r="J152" s="4"/>
      <c r="K152" s="4"/>
      <c r="L152" s="4"/>
      <c r="M152" s="4"/>
      <c r="N152" s="4"/>
      <c r="O152" s="2"/>
      <c r="P152" s="4"/>
    </row>
    <row r="153" spans="1:16" ht="12.75">
      <c r="A153" s="33" t="s">
        <v>1</v>
      </c>
      <c r="B153" s="30" t="s">
        <v>175</v>
      </c>
      <c r="C153" s="34" t="s">
        <v>176</v>
      </c>
      <c r="D153" s="4"/>
      <c r="E153" s="4"/>
      <c r="F153" s="105"/>
      <c r="G153" s="3"/>
      <c r="H153" s="41"/>
      <c r="I153" s="4"/>
      <c r="J153" s="4"/>
      <c r="K153" s="4"/>
      <c r="L153" s="4"/>
      <c r="M153" s="4"/>
      <c r="N153" s="4"/>
      <c r="O153" s="2"/>
      <c r="P153" s="4"/>
    </row>
    <row r="154" spans="1:16" ht="14.25">
      <c r="A154" s="33" t="s">
        <v>19</v>
      </c>
      <c r="B154" s="30" t="s">
        <v>166</v>
      </c>
      <c r="C154" s="34" t="s">
        <v>167</v>
      </c>
      <c r="D154" s="5"/>
      <c r="E154" s="4"/>
      <c r="F154" s="105"/>
      <c r="G154" s="3"/>
      <c r="H154" s="41"/>
      <c r="I154" s="6"/>
      <c r="J154" s="4"/>
      <c r="K154" s="6"/>
      <c r="L154" s="7"/>
      <c r="M154" s="4"/>
      <c r="N154" s="4"/>
      <c r="O154" s="13"/>
      <c r="P154" s="1"/>
    </row>
    <row r="155" spans="1:17" ht="12.75">
      <c r="A155" s="114" t="s">
        <v>91</v>
      </c>
      <c r="B155" s="113" t="s">
        <v>169</v>
      </c>
      <c r="C155" s="115" t="s">
        <v>170</v>
      </c>
      <c r="D155" s="19"/>
      <c r="E155" s="19"/>
      <c r="F155" s="19"/>
      <c r="G155" s="17"/>
      <c r="H155" s="128"/>
      <c r="I155" s="130"/>
      <c r="J155" s="18">
        <v>12</v>
      </c>
      <c r="K155" s="17">
        <f>J155/15</f>
        <v>0.8</v>
      </c>
      <c r="L155" s="107" t="s">
        <v>193</v>
      </c>
      <c r="M155" s="19"/>
      <c r="N155" s="116" t="s">
        <v>200</v>
      </c>
      <c r="O155" s="117" t="s">
        <v>193</v>
      </c>
      <c r="P155" s="118" t="s">
        <v>208</v>
      </c>
      <c r="Q155" s="88" t="s">
        <v>193</v>
      </c>
    </row>
    <row r="156" spans="1:16" ht="12.75">
      <c r="A156" s="33" t="s">
        <v>18</v>
      </c>
      <c r="B156" s="30" t="s">
        <v>164</v>
      </c>
      <c r="C156" s="34" t="s">
        <v>168</v>
      </c>
      <c r="D156" s="5"/>
      <c r="E156" s="4"/>
      <c r="F156" s="105"/>
      <c r="G156" s="3"/>
      <c r="H156" s="41"/>
      <c r="I156" s="6"/>
      <c r="J156" s="4"/>
      <c r="K156" s="6"/>
      <c r="L156" s="4"/>
      <c r="M156" s="4"/>
      <c r="N156" s="10"/>
      <c r="O156" s="4"/>
      <c r="P156" s="1"/>
    </row>
    <row r="157" spans="1:16" ht="12.75">
      <c r="A157" s="33" t="s">
        <v>7</v>
      </c>
      <c r="B157" s="30" t="s">
        <v>175</v>
      </c>
      <c r="C157" s="34" t="s">
        <v>176</v>
      </c>
      <c r="D157" s="49"/>
      <c r="E157" s="49"/>
      <c r="F157" s="106"/>
      <c r="G157" s="32"/>
      <c r="H157" s="50"/>
      <c r="I157" s="49"/>
      <c r="J157" s="49"/>
      <c r="K157" s="49"/>
      <c r="L157" s="46"/>
      <c r="M157" s="53"/>
      <c r="N157" s="46"/>
      <c r="O157" s="44"/>
      <c r="P157" s="46"/>
    </row>
    <row r="158" spans="1:17" ht="12.75">
      <c r="A158" s="89" t="s">
        <v>194</v>
      </c>
      <c r="B158" s="87"/>
      <c r="C158" s="90" t="s">
        <v>195</v>
      </c>
      <c r="D158" s="95" t="s">
        <v>202</v>
      </c>
      <c r="E158" s="88"/>
      <c r="F158" s="88">
        <v>11</v>
      </c>
      <c r="G158" s="92">
        <f>F158/14</f>
        <v>0.7857142857142857</v>
      </c>
      <c r="H158" s="88">
        <v>13</v>
      </c>
      <c r="I158" s="92">
        <f>H158/14</f>
        <v>0.9285714285714286</v>
      </c>
      <c r="J158" s="103">
        <v>14</v>
      </c>
      <c r="K158" s="92">
        <f>J158/15</f>
        <v>0.9333333333333333</v>
      </c>
      <c r="L158" s="107" t="s">
        <v>193</v>
      </c>
      <c r="M158" s="91" t="s">
        <v>193</v>
      </c>
      <c r="N158" s="112" t="s">
        <v>198</v>
      </c>
      <c r="O158" s="117"/>
      <c r="P158" s="118" t="s">
        <v>209</v>
      </c>
      <c r="Q158" s="88" t="s">
        <v>193</v>
      </c>
    </row>
    <row r="159" spans="1:16" ht="12.75">
      <c r="A159" s="33" t="s">
        <v>0</v>
      </c>
      <c r="B159" s="30" t="s">
        <v>175</v>
      </c>
      <c r="C159" s="34" t="s">
        <v>176</v>
      </c>
      <c r="D159" s="18"/>
      <c r="E159" s="18"/>
      <c r="F159" s="104"/>
      <c r="G159" s="17"/>
      <c r="H159" s="39"/>
      <c r="I159" s="18"/>
      <c r="J159" s="18"/>
      <c r="K159" s="18"/>
      <c r="L159" s="2"/>
      <c r="M159" s="28"/>
      <c r="N159" s="2"/>
      <c r="O159" s="2"/>
      <c r="P159" s="2"/>
    </row>
    <row r="160" spans="1:16" ht="12.75">
      <c r="A160" s="33" t="s">
        <v>131</v>
      </c>
      <c r="B160" s="30" t="s">
        <v>166</v>
      </c>
      <c r="C160" s="34" t="s">
        <v>167</v>
      </c>
      <c r="D160" s="4"/>
      <c r="E160" s="4"/>
      <c r="F160" s="105"/>
      <c r="G160" s="3"/>
      <c r="H160" s="41"/>
      <c r="I160" s="4"/>
      <c r="J160" s="4"/>
      <c r="K160" s="4"/>
      <c r="L160" s="4"/>
      <c r="M160" s="4"/>
      <c r="N160" s="4"/>
      <c r="O160" s="2"/>
      <c r="P160" s="4"/>
    </row>
    <row r="161" spans="1:16" ht="13.5">
      <c r="A161" s="33" t="s">
        <v>188</v>
      </c>
      <c r="B161" s="30" t="s">
        <v>173</v>
      </c>
      <c r="C161" s="34" t="s">
        <v>174</v>
      </c>
      <c r="D161" s="63"/>
      <c r="E161" s="49"/>
      <c r="F161" s="106"/>
      <c r="G161" s="32"/>
      <c r="H161" s="50"/>
      <c r="I161" s="51"/>
      <c r="J161" s="31"/>
      <c r="K161" s="32"/>
      <c r="L161" s="52"/>
      <c r="M161" s="64"/>
      <c r="N161" s="46"/>
      <c r="O161" s="54"/>
      <c r="P161" s="55"/>
    </row>
    <row r="162" spans="1:17" ht="12.75">
      <c r="A162" s="89" t="s">
        <v>56</v>
      </c>
      <c r="B162" s="87" t="s">
        <v>164</v>
      </c>
      <c r="C162" s="90" t="s">
        <v>165</v>
      </c>
      <c r="D162" s="88"/>
      <c r="E162" s="88"/>
      <c r="F162" s="88"/>
      <c r="G162" s="92"/>
      <c r="H162" s="129"/>
      <c r="I162" s="131"/>
      <c r="J162" s="131"/>
      <c r="K162" s="88"/>
      <c r="L162" s="4"/>
      <c r="M162" s="88"/>
      <c r="N162" s="116" t="s">
        <v>199</v>
      </c>
      <c r="O162" s="117" t="s">
        <v>193</v>
      </c>
      <c r="P162" s="118" t="s">
        <v>208</v>
      </c>
      <c r="Q162" s="88" t="s">
        <v>193</v>
      </c>
    </row>
    <row r="163" spans="1:17" s="23" customFormat="1" ht="12.75">
      <c r="A163" s="89" t="s">
        <v>50</v>
      </c>
      <c r="B163" s="87" t="s">
        <v>164</v>
      </c>
      <c r="C163" s="90" t="s">
        <v>165</v>
      </c>
      <c r="D163" s="88"/>
      <c r="E163" s="88"/>
      <c r="F163" s="88"/>
      <c r="G163" s="92"/>
      <c r="H163" s="98"/>
      <c r="I163" s="88"/>
      <c r="J163" s="88"/>
      <c r="K163" s="88"/>
      <c r="L163" s="4"/>
      <c r="M163" s="88"/>
      <c r="N163" s="116" t="s">
        <v>199</v>
      </c>
      <c r="O163" s="117" t="s">
        <v>193</v>
      </c>
      <c r="P163" s="118" t="s">
        <v>208</v>
      </c>
      <c r="Q163" s="88" t="s">
        <v>193</v>
      </c>
    </row>
    <row r="164" spans="1:17" ht="12.75">
      <c r="A164" s="89" t="s">
        <v>49</v>
      </c>
      <c r="B164" s="87" t="s">
        <v>164</v>
      </c>
      <c r="C164" s="90" t="s">
        <v>165</v>
      </c>
      <c r="D164" s="88"/>
      <c r="E164" s="88"/>
      <c r="F164" s="88"/>
      <c r="G164" s="92"/>
      <c r="H164" s="98"/>
      <c r="I164" s="92"/>
      <c r="J164" s="92"/>
      <c r="K164" s="88"/>
      <c r="L164" s="4"/>
      <c r="M164" s="88"/>
      <c r="N164" s="116" t="s">
        <v>199</v>
      </c>
      <c r="O164" s="117" t="s">
        <v>193</v>
      </c>
      <c r="P164" s="118" t="s">
        <v>208</v>
      </c>
      <c r="Q164" s="88" t="s">
        <v>193</v>
      </c>
    </row>
    <row r="165" spans="1:17" s="35" customFormat="1" ht="12.75">
      <c r="A165" s="103">
        <f aca="true" t="shared" si="0" ref="A165:Q165">COUNTA(A2:A164)</f>
        <v>163</v>
      </c>
      <c r="B165" s="103">
        <f t="shared" si="0"/>
        <v>162</v>
      </c>
      <c r="C165" s="103">
        <f t="shared" si="0"/>
        <v>163</v>
      </c>
      <c r="D165" s="103">
        <f t="shared" si="0"/>
        <v>26</v>
      </c>
      <c r="E165" s="103">
        <f t="shared" si="0"/>
        <v>6</v>
      </c>
      <c r="F165" s="103">
        <f t="shared" si="0"/>
        <v>33</v>
      </c>
      <c r="G165" s="103">
        <f t="shared" si="0"/>
        <v>33</v>
      </c>
      <c r="H165" s="103">
        <f t="shared" si="0"/>
        <v>40</v>
      </c>
      <c r="I165" s="103">
        <f t="shared" si="0"/>
        <v>28</v>
      </c>
      <c r="J165" s="103">
        <f t="shared" si="0"/>
        <v>29</v>
      </c>
      <c r="K165" s="103">
        <f t="shared" si="0"/>
        <v>29</v>
      </c>
      <c r="L165" s="103">
        <f t="shared" si="0"/>
        <v>25</v>
      </c>
      <c r="M165" s="103">
        <f t="shared" si="0"/>
        <v>11</v>
      </c>
      <c r="N165" s="103">
        <f t="shared" si="0"/>
        <v>46</v>
      </c>
      <c r="O165" s="103">
        <f t="shared" si="0"/>
        <v>36</v>
      </c>
      <c r="P165" s="103">
        <f t="shared" si="0"/>
        <v>37</v>
      </c>
      <c r="Q165" s="103">
        <f t="shared" si="0"/>
        <v>46</v>
      </c>
    </row>
    <row r="166" spans="6:14" s="36" customFormat="1" ht="12.75">
      <c r="F166" s="35"/>
      <c r="H166" s="43"/>
      <c r="I166" s="36">
        <f>COUNTIF(I2:I163,"&gt;0,75")</f>
        <v>26</v>
      </c>
      <c r="K166" s="36">
        <f>COUNTIF(K2:K163,"&gt;0,732")</f>
        <v>25</v>
      </c>
      <c r="N166" s="37">
        <f>COUNTA(N2:N163)</f>
        <v>45</v>
      </c>
    </row>
    <row r="167" spans="1:14" s="36" customFormat="1" ht="12.75">
      <c r="A167" s="38"/>
      <c r="B167" s="38"/>
      <c r="C167" s="38"/>
      <c r="D167" s="38"/>
      <c r="E167" s="38"/>
      <c r="F167" s="38"/>
      <c r="G167" s="38"/>
      <c r="H167" s="121"/>
      <c r="I167" s="38"/>
      <c r="J167" s="38"/>
      <c r="K167" s="38"/>
      <c r="M167" s="38"/>
      <c r="N167" s="38"/>
    </row>
    <row r="168" spans="1:14" s="36" customFormat="1" ht="12.75">
      <c r="A168" s="38"/>
      <c r="B168" s="38"/>
      <c r="C168" s="38"/>
      <c r="D168" s="38"/>
      <c r="E168" s="38"/>
      <c r="F168" s="38"/>
      <c r="G168" s="38">
        <f>COUNTIF(G2:G164,"&gt;0,75")</f>
        <v>4</v>
      </c>
      <c r="H168" s="38"/>
      <c r="I168" s="38">
        <f>COUNTIF(I2:I164,"&gt;=0,75")</f>
        <v>27</v>
      </c>
      <c r="J168" s="38"/>
      <c r="K168" s="38">
        <f>COUNTIF(K2:K164,"&gt;0,73")</f>
        <v>25</v>
      </c>
      <c r="L168" s="36">
        <f>COUNTIF(L2:L164,"+")</f>
        <v>25</v>
      </c>
      <c r="M168" s="122"/>
      <c r="N168" s="123">
        <f>COUNTIF(N2:N164,"автомат")</f>
        <v>22</v>
      </c>
    </row>
    <row r="169" spans="14:15" ht="12.75">
      <c r="N169" s="125">
        <f>COUNTIF(N2:N164,"тестФВ")</f>
        <v>3</v>
      </c>
      <c r="O169" s="88" t="s">
        <v>206</v>
      </c>
    </row>
    <row r="170" spans="14:15" ht="12.75">
      <c r="N170" s="125">
        <f>COUNTIF(N2:N164,"тестФВ, слепая карта")</f>
        <v>4</v>
      </c>
      <c r="O170" s="88" t="s">
        <v>201</v>
      </c>
    </row>
    <row r="171" spans="14:15" ht="12.75">
      <c r="N171" s="125">
        <f>COUNTIF(N2:N164,"тестФВ, слепая карта, механизмы СА")</f>
        <v>12</v>
      </c>
      <c r="O171" s="88" t="s">
        <v>199</v>
      </c>
    </row>
    <row r="172" spans="14:15" ht="12.75">
      <c r="N172" s="125">
        <f>COUNTIF(N2:N164,"тестФВ, механизмы СА")</f>
        <v>1</v>
      </c>
      <c r="O172" s="88" t="s">
        <v>205</v>
      </c>
    </row>
    <row r="173" spans="14:15" ht="12.75">
      <c r="N173" s="125">
        <f>COUNTIF(N2:N164,"слепая карта")</f>
        <v>3</v>
      </c>
      <c r="O173" s="88" t="s">
        <v>200</v>
      </c>
    </row>
    <row r="174" ht="12.75">
      <c r="N174" s="126">
        <f>SUM(N168:N173)</f>
        <v>45</v>
      </c>
    </row>
  </sheetData>
  <autoFilter ref="A1:Q166"/>
  <conditionalFormatting sqref="K169:K65536 K166:K167 K1:K164">
    <cfRule type="cellIs" priority="1" dxfId="0" operator="greaterThan" stopIfTrue="1">
      <formula>0.73</formula>
    </cfRule>
    <cfRule type="cellIs" priority="2" dxfId="1" operator="lessThan" stopIfTrue="1">
      <formula>0.73</formula>
    </cfRule>
  </conditionalFormatting>
  <conditionalFormatting sqref="K168:L168 I166:I65536 G1:G164 G166:G65536 I1:I164 N168:N173">
    <cfRule type="cellIs" priority="3" dxfId="0" operator="greaterThanOrEqual" stopIfTrue="1">
      <formula>0.75</formula>
    </cfRule>
    <cfRule type="cellIs" priority="4" dxfId="1" operator="lessThan" stopIfTrue="1">
      <formula>0.73</formula>
    </cfRule>
  </conditionalFormatting>
  <printOptions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7" r:id="rId3"/>
  <headerFooter alignWithMargins="0">
    <oddHeader>&amp;Lпечать: &amp;D&amp;Cастрономия_2007&amp;Rстр.&amp;P из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</dc:creator>
  <cp:keywords/>
  <dc:description/>
  <cp:lastModifiedBy>mez</cp:lastModifiedBy>
  <cp:lastPrinted>2008-04-19T18:25:47Z</cp:lastPrinted>
  <dcterms:created xsi:type="dcterms:W3CDTF">2006-02-07T09:44:55Z</dcterms:created>
  <dcterms:modified xsi:type="dcterms:W3CDTF">2008-07-03T14:04:36Z</dcterms:modified>
  <cp:category/>
  <cp:version/>
  <cp:contentType/>
  <cp:contentStatus/>
</cp:coreProperties>
</file>